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Munka1" sheetId="1" r:id="rId1"/>
    <sheet name="Munka2" sheetId="2" r:id="rId2"/>
    <sheet name="Munka3" sheetId="3" r:id="rId3"/>
  </sheets>
  <calcPr calcId="145621" iterateDelta="1E-4"/>
</workbook>
</file>

<file path=xl/calcChain.xml><?xml version="1.0" encoding="utf-8"?>
<calcChain xmlns="http://schemas.openxmlformats.org/spreadsheetml/2006/main">
  <c r="C59" i="1" l="1"/>
  <c r="C66" i="1" l="1"/>
  <c r="C70" i="1" s="1"/>
  <c r="C49" i="1" l="1"/>
  <c r="B49" i="1"/>
  <c r="C8" i="1" l="1"/>
  <c r="B64" i="1" l="1"/>
  <c r="B62" i="1"/>
  <c r="B66" i="1" s="1"/>
  <c r="B70" i="1" s="1"/>
  <c r="C42" i="1"/>
  <c r="B41" i="1"/>
  <c r="B37" i="1"/>
  <c r="B36" i="1"/>
  <c r="B31" i="1"/>
  <c r="B27" i="1"/>
  <c r="C24" i="1"/>
  <c r="B20" i="1"/>
  <c r="B19" i="1"/>
  <c r="B18" i="1"/>
  <c r="C11" i="1"/>
  <c r="B8" i="1"/>
  <c r="B7" i="1"/>
  <c r="B6" i="1"/>
  <c r="B24" i="1" l="1"/>
  <c r="B42" i="1"/>
  <c r="B11" i="1"/>
  <c r="C51" i="1"/>
  <c r="C57" i="1" l="1"/>
  <c r="C58" i="1" s="1"/>
  <c r="B51" i="1"/>
  <c r="B57" i="1" l="1"/>
</calcChain>
</file>

<file path=xl/sharedStrings.xml><?xml version="1.0" encoding="utf-8"?>
<sst xmlns="http://schemas.openxmlformats.org/spreadsheetml/2006/main" count="93" uniqueCount="65">
  <si>
    <t>2018 költségvetési terv Ingatlan</t>
  </si>
  <si>
    <t>KÖLTSÉGHELYEK várható kiadások</t>
  </si>
  <si>
    <t>2017.tény</t>
  </si>
  <si>
    <t>2018.év tervezett</t>
  </si>
  <si>
    <t>Rendszeres személyi jellegű ráfordítások</t>
  </si>
  <si>
    <t>Bérköltség</t>
  </si>
  <si>
    <t>Bérjárulékok</t>
  </si>
  <si>
    <t>Személyi jellegű egyéb ráfordítások</t>
  </si>
  <si>
    <t>Étkezési utalvány és járulék</t>
  </si>
  <si>
    <t>Betegszab., alkalmi foglalkoztatás, Táppénz-hozzájárulás</t>
  </si>
  <si>
    <t>Kiküldetési rendelvény</t>
  </si>
  <si>
    <t>Személyi jellegűr ráfordítások összesen</t>
  </si>
  <si>
    <t>Anyagköltség, továbbszámlázott szolgáltatások</t>
  </si>
  <si>
    <t>Munkaruha, védőfelszerelés</t>
  </si>
  <si>
    <t>Védőital</t>
  </si>
  <si>
    <t>Épületeken végzett karb. Anyagköltsége</t>
  </si>
  <si>
    <t>Tisztítószerek</t>
  </si>
  <si>
    <t>Gépeken, egyéb eszközökön végzett karb. Anyagköltsége</t>
  </si>
  <si>
    <t>Irodaszerek, nyomtatványok</t>
  </si>
  <si>
    <t>Azonnal elhasználódó szerszámok</t>
  </si>
  <si>
    <t>Gázenergia</t>
  </si>
  <si>
    <t>Villamosenergia</t>
  </si>
  <si>
    <t>Víz- és Csatorna</t>
  </si>
  <si>
    <t>Anyagköltség összesen</t>
  </si>
  <si>
    <t>Igénybevett szolgáltatások</t>
  </si>
  <si>
    <t>Parkolási díjak, bérleti díjak</t>
  </si>
  <si>
    <t>Épületeken végzett karbantartás</t>
  </si>
  <si>
    <t>Könyvelés</t>
  </si>
  <si>
    <t>Postaköltség</t>
  </si>
  <si>
    <t>Hulladékszállítás</t>
  </si>
  <si>
    <t>Közös költségek (bérlakások)</t>
  </si>
  <si>
    <t>Thermálfűtés rásegítés</t>
  </si>
  <si>
    <t>Jogi tanácsadás/ képviselet</t>
  </si>
  <si>
    <t>Telefonköltség</t>
  </si>
  <si>
    <t>Internet / kábel Tv.</t>
  </si>
  <si>
    <t>Gépek, berendezések karbantartása</t>
  </si>
  <si>
    <t>Munkavédelem, tűzvédelem</t>
  </si>
  <si>
    <t>Foglalkozás egészségügyi</t>
  </si>
  <si>
    <t>Rovar és rágcsáló irtás</t>
  </si>
  <si>
    <t>Adóalapot nem növelő bírságok</t>
  </si>
  <si>
    <t>Igénybevett szolgáltatások összesen</t>
  </si>
  <si>
    <t>Egyéb szolgáltatások</t>
  </si>
  <si>
    <t>Hatósági díjak</t>
  </si>
  <si>
    <t>Bankköltség</t>
  </si>
  <si>
    <t>Biztosítási díjak</t>
  </si>
  <si>
    <t>Egyéb szolgáltatások összesen</t>
  </si>
  <si>
    <t>Költségek összesen</t>
  </si>
  <si>
    <t>KÖLTSÉGHELYEK várható bevételek</t>
  </si>
  <si>
    <t>2018.évi tervezett</t>
  </si>
  <si>
    <t>továbbszámlázott gáz /fűtés/áram/víz/felújítás</t>
  </si>
  <si>
    <t>továbbszámlázott telefon</t>
  </si>
  <si>
    <t>Számlázás  mindösszesen</t>
  </si>
  <si>
    <t>Egyéb bevételek (vagyonkezelésbe átvett vagyon bevétele)</t>
  </si>
  <si>
    <t>Behajtási költségek</t>
  </si>
  <si>
    <t>Beruházások, felújítások kiadások</t>
  </si>
  <si>
    <t>Felújítások, (Ingatlanok nyilvántartási értéke 2%-ában tervezve)</t>
  </si>
  <si>
    <t>Lakbér</t>
  </si>
  <si>
    <t>bérleti díj (nem lakás célú)</t>
  </si>
  <si>
    <t>kintlévőség kezelés bevételei ( Új ablak)</t>
  </si>
  <si>
    <t>Egyéb tételek:</t>
  </si>
  <si>
    <t>Összes bevétel</t>
  </si>
  <si>
    <t>Pénzforgalmi kiadást bef tételek összesen:</t>
  </si>
  <si>
    <t>ÁFA</t>
  </si>
  <si>
    <r>
      <t xml:space="preserve">Tartalék </t>
    </r>
    <r>
      <rPr>
        <sz val="11"/>
        <color rgb="FF000000"/>
        <rFont val="Calibri"/>
        <family val="2"/>
        <charset val="238"/>
      </rPr>
      <t>képzés a 2018 évet köv. időszak kiadásaira</t>
    </r>
  </si>
  <si>
    <t>Kiadási 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</si>
</sst>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Ft-40E];[Red]\-#,##0\ [$Ft-40E]"/>
    <numFmt numFmtId="165" formatCode="#,##0&quot; Ft&quot;;[Red]\-#,##0&quot; Ft&quot;"/>
    <numFmt numFmtId="166" formatCode="#,##0\ &quot;Ft&quot;"/>
  </numFmts>
  <fonts count="5">
    <font>
      <sz val="10"/>
      <name val="Arial"/>
      <family val="2"/>
      <charset val="238"/>
    </font>
    <font>
      <sz val="11"/>
      <color rgb="FF000000"/>
      <name val="Mangal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rgb="FFBDDD8D"/>
      </patternFill>
    </fill>
    <fill>
      <patternFill patternType="solid">
        <fgColor rgb="FFFFC000"/>
        <bgColor rgb="FFCC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" fillId="0" borderId="4" xfId="1" applyFont="1" applyBorder="1"/>
    <xf numFmtId="164" fontId="2" fillId="0" borderId="4" xfId="1" applyNumberFormat="1" applyFont="1" applyBorder="1"/>
    <xf numFmtId="0" fontId="2" fillId="0" borderId="5" xfId="1" applyFont="1" applyBorder="1"/>
    <xf numFmtId="164" fontId="2" fillId="0" borderId="5" xfId="1" applyNumberFormat="1" applyFont="1" applyBorder="1"/>
    <xf numFmtId="165" fontId="2" fillId="0" borderId="5" xfId="1" applyNumberFormat="1" applyFont="1" applyBorder="1"/>
    <xf numFmtId="164" fontId="2" fillId="2" borderId="5" xfId="1" applyNumberFormat="1" applyFont="1" applyFill="1" applyBorder="1"/>
    <xf numFmtId="165" fontId="2" fillId="2" borderId="5" xfId="1" applyNumberFormat="1" applyFont="1" applyFill="1" applyBorder="1"/>
    <xf numFmtId="164" fontId="2" fillId="0" borderId="0" xfId="1" applyNumberFormat="1" applyFont="1"/>
    <xf numFmtId="0" fontId="4" fillId="0" borderId="6" xfId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4" fillId="0" borderId="5" xfId="1" applyFont="1" applyBorder="1"/>
    <xf numFmtId="164" fontId="2" fillId="0" borderId="5" xfId="1" applyNumberFormat="1" applyFont="1" applyFill="1" applyBorder="1"/>
    <xf numFmtId="165" fontId="2" fillId="0" borderId="5" xfId="1" applyNumberFormat="1" applyFont="1" applyFill="1" applyBorder="1"/>
    <xf numFmtId="165" fontId="2" fillId="3" borderId="5" xfId="1" applyNumberFormat="1" applyFont="1" applyFill="1" applyBorder="1"/>
    <xf numFmtId="164" fontId="4" fillId="4" borderId="5" xfId="1" applyNumberFormat="1" applyFont="1" applyFill="1" applyBorder="1"/>
    <xf numFmtId="165" fontId="4" fillId="4" borderId="5" xfId="1" applyNumberFormat="1" applyFont="1" applyFill="1" applyBorder="1"/>
    <xf numFmtId="0" fontId="2" fillId="0" borderId="0" xfId="1" applyFont="1" applyBorder="1"/>
    <xf numFmtId="164" fontId="2" fillId="0" borderId="0" xfId="1" applyNumberFormat="1" applyFont="1" applyFill="1" applyBorder="1"/>
    <xf numFmtId="165" fontId="2" fillId="0" borderId="0" xfId="1" applyNumberFormat="1" applyFont="1" applyFill="1" applyBorder="1"/>
    <xf numFmtId="164" fontId="4" fillId="5" borderId="5" xfId="1" applyNumberFormat="1" applyFont="1" applyFill="1" applyBorder="1"/>
    <xf numFmtId="165" fontId="4" fillId="5" borderId="5" xfId="1" applyNumberFormat="1" applyFont="1" applyFill="1" applyBorder="1"/>
    <xf numFmtId="164" fontId="2" fillId="0" borderId="0" xfId="1" applyNumberFormat="1" applyFont="1" applyBorder="1"/>
    <xf numFmtId="165" fontId="2" fillId="0" borderId="0" xfId="1" applyNumberFormat="1" applyFont="1"/>
    <xf numFmtId="164" fontId="2" fillId="6" borderId="5" xfId="1" applyNumberFormat="1" applyFont="1" applyFill="1" applyBorder="1"/>
    <xf numFmtId="165" fontId="2" fillId="6" borderId="5" xfId="1" applyNumberFormat="1" applyFont="1" applyFill="1" applyBorder="1"/>
    <xf numFmtId="166" fontId="2" fillId="0" borderId="5" xfId="1" applyNumberFormat="1" applyFont="1" applyBorder="1"/>
    <xf numFmtId="0" fontId="2" fillId="0" borderId="0" xfId="1" applyFont="1" applyAlignment="1">
      <alignment horizontal="center"/>
    </xf>
    <xf numFmtId="0" fontId="2" fillId="6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Border="1"/>
    <xf numFmtId="165" fontId="4" fillId="5" borderId="0" xfId="1" applyNumberFormat="1" applyFont="1" applyFill="1" applyBorder="1"/>
    <xf numFmtId="164" fontId="4" fillId="0" borderId="0" xfId="1" applyNumberFormat="1" applyFont="1" applyFill="1" applyBorder="1"/>
    <xf numFmtId="164" fontId="4" fillId="0" borderId="5" xfId="1" applyNumberFormat="1" applyFont="1" applyFill="1" applyBorder="1"/>
    <xf numFmtId="0" fontId="3" fillId="0" borderId="0" xfId="1" applyFont="1" applyAlignment="1">
      <alignment horizontal="center"/>
    </xf>
  </cellXfs>
  <cellStyles count="2">
    <cellStyle name="Normá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DD8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4"/>
  <sheetViews>
    <sheetView tabSelected="1" topLeftCell="A40" zoomScaleNormal="100" zoomScalePageLayoutView="60" workbookViewId="0">
      <selection activeCell="I51" sqref="I51"/>
    </sheetView>
  </sheetViews>
  <sheetFormatPr defaultRowHeight="15"/>
  <cols>
    <col min="1" max="1" width="46.28515625" style="1"/>
    <col min="2" max="2" width="17.140625" style="1"/>
    <col min="3" max="3" width="19.28515625" style="1" customWidth="1"/>
    <col min="4" max="254" width="7.5703125" style="1"/>
  </cols>
  <sheetData>
    <row r="1" spans="1:4" ht="15.75">
      <c r="A1" s="39" t="s">
        <v>0</v>
      </c>
      <c r="B1" s="39"/>
      <c r="C1" s="39"/>
    </row>
    <row r="3" spans="1:4">
      <c r="A3" s="2" t="s">
        <v>1</v>
      </c>
      <c r="B3" s="3" t="s">
        <v>2</v>
      </c>
      <c r="C3" s="4" t="s">
        <v>3</v>
      </c>
    </row>
    <row r="4" spans="1:4">
      <c r="A4" s="5" t="s">
        <v>4</v>
      </c>
      <c r="B4" s="6"/>
      <c r="C4" s="5"/>
    </row>
    <row r="5" spans="1:4">
      <c r="A5" s="7" t="s">
        <v>5</v>
      </c>
      <c r="B5" s="8">
        <v>5358662</v>
      </c>
      <c r="C5" s="9">
        <v>7512260</v>
      </c>
    </row>
    <row r="6" spans="1:4">
      <c r="A6" s="7" t="s">
        <v>6</v>
      </c>
      <c r="B6" s="8">
        <f>1066153+8000</f>
        <v>1074153</v>
      </c>
      <c r="C6" s="9">
        <v>1464891</v>
      </c>
    </row>
    <row r="7" spans="1:4">
      <c r="A7" s="7" t="s">
        <v>7</v>
      </c>
      <c r="B7" s="8">
        <f>66162</f>
        <v>66162</v>
      </c>
      <c r="C7" s="7">
        <v>0</v>
      </c>
    </row>
    <row r="8" spans="1:4">
      <c r="A8" s="7" t="s">
        <v>8</v>
      </c>
      <c r="B8" s="8">
        <f>325600+65698+57622</f>
        <v>448920</v>
      </c>
      <c r="C8" s="8">
        <f>325600+65698+57622</f>
        <v>448920</v>
      </c>
    </row>
    <row r="9" spans="1:4">
      <c r="A9" s="7" t="s">
        <v>9</v>
      </c>
      <c r="B9" s="8">
        <v>23456</v>
      </c>
      <c r="C9" s="8">
        <v>23456</v>
      </c>
    </row>
    <row r="10" spans="1:4">
      <c r="A10" s="7" t="s">
        <v>10</v>
      </c>
      <c r="B10" s="8">
        <v>530649</v>
      </c>
      <c r="C10" s="9">
        <v>530000</v>
      </c>
    </row>
    <row r="11" spans="1:4">
      <c r="A11" s="7" t="s">
        <v>11</v>
      </c>
      <c r="B11" s="10">
        <f>SUM(B5:B10)</f>
        <v>7502002</v>
      </c>
      <c r="C11" s="11">
        <f>SUM(C5:C10)</f>
        <v>9979527</v>
      </c>
    </row>
    <row r="12" spans="1:4">
      <c r="B12" s="12"/>
    </row>
    <row r="13" spans="1:4">
      <c r="A13" s="7" t="s">
        <v>12</v>
      </c>
      <c r="B13" s="8"/>
      <c r="C13" s="7"/>
    </row>
    <row r="14" spans="1:4">
      <c r="A14" s="7" t="s">
        <v>13</v>
      </c>
      <c r="B14" s="17">
        <v>3304</v>
      </c>
      <c r="C14" s="9">
        <v>4196</v>
      </c>
      <c r="D14" s="32" t="s">
        <v>62</v>
      </c>
    </row>
    <row r="15" spans="1:4">
      <c r="A15" s="7" t="s">
        <v>14</v>
      </c>
      <c r="B15" s="17">
        <v>9778</v>
      </c>
      <c r="C15" s="9">
        <v>9778</v>
      </c>
      <c r="D15" s="32"/>
    </row>
    <row r="16" spans="1:4">
      <c r="A16" s="7" t="s">
        <v>15</v>
      </c>
      <c r="B16" s="17">
        <v>949169</v>
      </c>
      <c r="C16" s="9">
        <v>2000000</v>
      </c>
      <c r="D16" s="33" t="s">
        <v>62</v>
      </c>
    </row>
    <row r="17" spans="1:4">
      <c r="A17" s="7" t="s">
        <v>16</v>
      </c>
      <c r="B17" s="17">
        <v>85028</v>
      </c>
      <c r="C17" s="9">
        <v>107986</v>
      </c>
      <c r="D17" s="32" t="s">
        <v>62</v>
      </c>
    </row>
    <row r="18" spans="1:4">
      <c r="A18" s="7" t="s">
        <v>17</v>
      </c>
      <c r="B18" s="17">
        <f>66004+83252</f>
        <v>149256</v>
      </c>
      <c r="C18" s="9">
        <v>188157</v>
      </c>
      <c r="D18" s="32" t="s">
        <v>62</v>
      </c>
    </row>
    <row r="19" spans="1:4">
      <c r="A19" s="7" t="s">
        <v>18</v>
      </c>
      <c r="B19" s="17">
        <f>20690+57490</f>
        <v>78180</v>
      </c>
      <c r="C19" s="9">
        <v>99289</v>
      </c>
      <c r="D19" s="32" t="s">
        <v>62</v>
      </c>
    </row>
    <row r="20" spans="1:4">
      <c r="A20" s="7" t="s">
        <v>19</v>
      </c>
      <c r="B20" s="17">
        <f>2716+7254</f>
        <v>9970</v>
      </c>
      <c r="C20" s="9">
        <v>12662</v>
      </c>
      <c r="D20" s="32" t="s">
        <v>62</v>
      </c>
    </row>
    <row r="21" spans="1:4">
      <c r="A21" s="7" t="s">
        <v>20</v>
      </c>
      <c r="B21" s="17">
        <v>6591704</v>
      </c>
      <c r="C21" s="9">
        <v>8800000</v>
      </c>
      <c r="D21" s="33" t="s">
        <v>62</v>
      </c>
    </row>
    <row r="22" spans="1:4">
      <c r="A22" s="7" t="s">
        <v>21</v>
      </c>
      <c r="B22" s="17">
        <v>3071091</v>
      </c>
      <c r="C22" s="9">
        <v>3900000</v>
      </c>
      <c r="D22" s="32" t="s">
        <v>62</v>
      </c>
    </row>
    <row r="23" spans="1:4">
      <c r="A23" s="7" t="s">
        <v>22</v>
      </c>
      <c r="B23" s="17">
        <v>2160207</v>
      </c>
      <c r="C23" s="9">
        <v>2750000</v>
      </c>
      <c r="D23" s="32" t="s">
        <v>62</v>
      </c>
    </row>
    <row r="24" spans="1:4">
      <c r="A24" s="7" t="s">
        <v>23</v>
      </c>
      <c r="B24" s="10">
        <f>SUM(B14:B23)</f>
        <v>13107687</v>
      </c>
      <c r="C24" s="11">
        <f>SUM(C14:C23)</f>
        <v>17872068</v>
      </c>
      <c r="D24" s="32"/>
    </row>
    <row r="25" spans="1:4">
      <c r="B25" s="12"/>
      <c r="D25" s="32"/>
    </row>
    <row r="26" spans="1:4">
      <c r="A26" s="7" t="s">
        <v>24</v>
      </c>
      <c r="B26" s="8"/>
      <c r="C26" s="7"/>
      <c r="D26" s="32"/>
    </row>
    <row r="27" spans="1:4">
      <c r="A27" s="7" t="s">
        <v>25</v>
      </c>
      <c r="B27" s="17">
        <f>5694+96600+58587</f>
        <v>160881</v>
      </c>
      <c r="C27" s="9">
        <v>216863</v>
      </c>
      <c r="D27" s="33" t="s">
        <v>62</v>
      </c>
    </row>
    <row r="28" spans="1:4">
      <c r="A28" s="7" t="s">
        <v>26</v>
      </c>
      <c r="B28" s="17">
        <v>796360</v>
      </c>
      <c r="C28" s="9">
        <v>1200000</v>
      </c>
      <c r="D28" s="33" t="s">
        <v>62</v>
      </c>
    </row>
    <row r="29" spans="1:4">
      <c r="A29" s="7" t="s">
        <v>27</v>
      </c>
      <c r="B29" s="17">
        <v>864000</v>
      </c>
      <c r="C29" s="9">
        <v>1200000</v>
      </c>
      <c r="D29" s="33" t="s">
        <v>62</v>
      </c>
    </row>
    <row r="30" spans="1:4">
      <c r="A30" s="7" t="s">
        <v>28</v>
      </c>
      <c r="B30" s="17">
        <v>22595</v>
      </c>
      <c r="C30" s="9">
        <v>28696</v>
      </c>
      <c r="D30" s="32" t="s">
        <v>62</v>
      </c>
    </row>
    <row r="31" spans="1:4">
      <c r="A31" s="7" t="s">
        <v>29</v>
      </c>
      <c r="B31" s="17">
        <f>549582+183194</f>
        <v>732776</v>
      </c>
      <c r="C31" s="9">
        <v>931000</v>
      </c>
      <c r="D31" s="32" t="s">
        <v>62</v>
      </c>
    </row>
    <row r="32" spans="1:4">
      <c r="A32" s="7" t="s">
        <v>30</v>
      </c>
      <c r="B32" s="17">
        <v>105513</v>
      </c>
      <c r="C32" s="9">
        <v>130000</v>
      </c>
      <c r="D32" s="34" t="s">
        <v>62</v>
      </c>
    </row>
    <row r="33" spans="1:4">
      <c r="A33" s="7" t="s">
        <v>31</v>
      </c>
      <c r="B33" s="17">
        <v>411921</v>
      </c>
      <c r="C33" s="9">
        <v>523140</v>
      </c>
      <c r="D33" s="32" t="s">
        <v>62</v>
      </c>
    </row>
    <row r="34" spans="1:4">
      <c r="A34" s="7" t="s">
        <v>32</v>
      </c>
      <c r="B34" s="17">
        <v>54090</v>
      </c>
      <c r="C34" s="9">
        <v>125730</v>
      </c>
      <c r="D34" s="33" t="s">
        <v>62</v>
      </c>
    </row>
    <row r="35" spans="1:4">
      <c r="A35" s="7" t="s">
        <v>33</v>
      </c>
      <c r="B35" s="17">
        <v>15303</v>
      </c>
      <c r="C35" s="9">
        <v>57841</v>
      </c>
      <c r="D35" s="33" t="s">
        <v>62</v>
      </c>
    </row>
    <row r="36" spans="1:4">
      <c r="A36" s="7" t="s">
        <v>34</v>
      </c>
      <c r="B36" s="17">
        <f>131158+3820</f>
        <v>134978</v>
      </c>
      <c r="C36" s="9">
        <v>171422</v>
      </c>
      <c r="D36" s="32" t="s">
        <v>62</v>
      </c>
    </row>
    <row r="37" spans="1:4">
      <c r="A37" s="7" t="s">
        <v>35</v>
      </c>
      <c r="B37" s="17">
        <f>103769</f>
        <v>103769</v>
      </c>
      <c r="C37" s="9">
        <v>135486</v>
      </c>
      <c r="D37" s="33" t="s">
        <v>62</v>
      </c>
    </row>
    <row r="38" spans="1:4">
      <c r="A38" s="7" t="s">
        <v>36</v>
      </c>
      <c r="B38" s="17">
        <v>88000</v>
      </c>
      <c r="C38" s="9">
        <v>111760</v>
      </c>
      <c r="D38" s="32" t="s">
        <v>62</v>
      </c>
    </row>
    <row r="39" spans="1:4">
      <c r="A39" s="7" t="s">
        <v>37</v>
      </c>
      <c r="B39" s="17">
        <v>7000</v>
      </c>
      <c r="C39" s="9">
        <v>17000</v>
      </c>
      <c r="D39" s="33" t="s">
        <v>62</v>
      </c>
    </row>
    <row r="40" spans="1:4">
      <c r="A40" s="7" t="s">
        <v>38</v>
      </c>
      <c r="B40" s="17">
        <v>222000</v>
      </c>
      <c r="C40" s="9">
        <v>281940</v>
      </c>
      <c r="D40" s="32" t="s">
        <v>62</v>
      </c>
    </row>
    <row r="41" spans="1:4">
      <c r="A41" s="7" t="s">
        <v>39</v>
      </c>
      <c r="B41" s="17">
        <f>7272+6</f>
        <v>7278</v>
      </c>
      <c r="C41" s="7"/>
      <c r="D41" s="32" t="s">
        <v>62</v>
      </c>
    </row>
    <row r="42" spans="1:4">
      <c r="A42" s="7" t="s">
        <v>40</v>
      </c>
      <c r="B42" s="11">
        <f>SUM(B27:B41)</f>
        <v>3726464</v>
      </c>
      <c r="C42" s="11">
        <f>SUM(C27:C41)</f>
        <v>5130878</v>
      </c>
      <c r="D42" s="32"/>
    </row>
    <row r="43" spans="1:4">
      <c r="B43" s="12"/>
      <c r="D43" s="32"/>
    </row>
    <row r="44" spans="1:4">
      <c r="A44" s="7" t="s">
        <v>41</v>
      </c>
      <c r="B44" s="8"/>
      <c r="C44" s="7"/>
      <c r="D44" s="32"/>
    </row>
    <row r="45" spans="1:4">
      <c r="A45" s="7" t="s">
        <v>42</v>
      </c>
      <c r="B45" s="17">
        <v>10000</v>
      </c>
      <c r="C45" s="9">
        <v>10000</v>
      </c>
      <c r="D45" s="32"/>
    </row>
    <row r="46" spans="1:4">
      <c r="A46" s="7" t="s">
        <v>43</v>
      </c>
      <c r="B46" s="17">
        <v>452455</v>
      </c>
      <c r="C46" s="9">
        <v>500455</v>
      </c>
      <c r="D46" s="34"/>
    </row>
    <row r="47" spans="1:4">
      <c r="A47" s="7" t="s">
        <v>44</v>
      </c>
      <c r="B47" s="8">
        <v>0</v>
      </c>
      <c r="C47" s="9">
        <v>0</v>
      </c>
      <c r="D47" s="32"/>
    </row>
    <row r="48" spans="1:4">
      <c r="A48" s="7" t="s">
        <v>53</v>
      </c>
      <c r="B48" s="8">
        <v>0</v>
      </c>
      <c r="C48" s="9">
        <v>640000</v>
      </c>
      <c r="D48" s="34"/>
    </row>
    <row r="49" spans="1:4">
      <c r="A49" s="7" t="s">
        <v>45</v>
      </c>
      <c r="B49" s="11">
        <f>SUM(B45:B48)</f>
        <v>462455</v>
      </c>
      <c r="C49" s="11">
        <f>SUM(C45:C48)</f>
        <v>1150455</v>
      </c>
      <c r="D49" s="32"/>
    </row>
    <row r="50" spans="1:4">
      <c r="B50" s="12"/>
      <c r="D50" s="32"/>
    </row>
    <row r="51" spans="1:4">
      <c r="A51" s="7" t="s">
        <v>46</v>
      </c>
      <c r="B51" s="19">
        <f>B49+B42+B24+B11</f>
        <v>24798608</v>
      </c>
      <c r="C51" s="19">
        <f>C49+C42+C24+C11</f>
        <v>34132928</v>
      </c>
      <c r="D51" s="32"/>
    </row>
    <row r="52" spans="1:4">
      <c r="B52" s="12"/>
      <c r="D52" s="32"/>
    </row>
    <row r="53" spans="1:4">
      <c r="A53" s="7" t="s">
        <v>54</v>
      </c>
      <c r="B53" s="8"/>
      <c r="C53" s="7"/>
      <c r="D53" s="32"/>
    </row>
    <row r="54" spans="1:4">
      <c r="A54" s="7" t="s">
        <v>55</v>
      </c>
      <c r="B54" s="17">
        <v>1459706</v>
      </c>
      <c r="C54" s="18">
        <v>2800000</v>
      </c>
      <c r="D54" s="33" t="s">
        <v>62</v>
      </c>
    </row>
    <row r="55" spans="1:4">
      <c r="A55" s="7" t="s">
        <v>59</v>
      </c>
      <c r="B55" s="17">
        <v>1328039</v>
      </c>
      <c r="C55" s="18"/>
      <c r="D55" s="34"/>
    </row>
    <row r="56" spans="1:4">
      <c r="A56" s="22"/>
      <c r="B56" s="23"/>
      <c r="C56" s="24"/>
      <c r="D56" s="32"/>
    </row>
    <row r="57" spans="1:4">
      <c r="A57" s="16" t="s">
        <v>61</v>
      </c>
      <c r="B57" s="25">
        <f>SUM(B51:B55)</f>
        <v>27586353</v>
      </c>
      <c r="C57" s="26">
        <f>SUM(C51:C56)</f>
        <v>36932928</v>
      </c>
      <c r="D57" s="32"/>
    </row>
    <row r="58" spans="1:4">
      <c r="A58" s="16" t="s">
        <v>63</v>
      </c>
      <c r="B58" s="38"/>
      <c r="C58" s="26">
        <f>C70-C57</f>
        <v>8021072</v>
      </c>
      <c r="D58" s="32"/>
    </row>
    <row r="59" spans="1:4">
      <c r="A59" s="35" t="s">
        <v>64</v>
      </c>
      <c r="B59" s="37"/>
      <c r="C59" s="36">
        <f>SUM(C57:C58)</f>
        <v>44954000</v>
      </c>
      <c r="D59" s="32"/>
    </row>
    <row r="60" spans="1:4">
      <c r="B60" s="12"/>
      <c r="D60" s="32"/>
    </row>
    <row r="61" spans="1:4">
      <c r="A61" s="13" t="s">
        <v>47</v>
      </c>
      <c r="B61" s="14" t="s">
        <v>2</v>
      </c>
      <c r="C61" s="15" t="s">
        <v>48</v>
      </c>
      <c r="D61" s="32"/>
    </row>
    <row r="62" spans="1:4">
      <c r="A62" s="7" t="s">
        <v>56</v>
      </c>
      <c r="B62" s="8">
        <f>26443753+10000-27500</f>
        <v>26426253</v>
      </c>
      <c r="C62" s="18">
        <v>33900000</v>
      </c>
      <c r="D62" s="32" t="s">
        <v>62</v>
      </c>
    </row>
    <row r="63" spans="1:4">
      <c r="A63" s="7" t="s">
        <v>57</v>
      </c>
      <c r="B63" s="8">
        <v>4837074</v>
      </c>
      <c r="C63" s="18">
        <v>4850000</v>
      </c>
      <c r="D63" s="33" t="s">
        <v>62</v>
      </c>
    </row>
    <row r="64" spans="1:4">
      <c r="A64" s="7" t="s">
        <v>49</v>
      </c>
      <c r="B64" s="8">
        <f>3015490+155103+324075+279361+137746</f>
        <v>3911775</v>
      </c>
      <c r="C64" s="18">
        <v>5282000</v>
      </c>
      <c r="D64" s="33" t="s">
        <v>62</v>
      </c>
    </row>
    <row r="65" spans="1:4">
      <c r="A65" s="7" t="s">
        <v>50</v>
      </c>
      <c r="B65" s="8">
        <v>21482</v>
      </c>
      <c r="C65" s="18">
        <v>22000</v>
      </c>
      <c r="D65" s="34"/>
    </row>
    <row r="66" spans="1:4">
      <c r="A66" s="7" t="s">
        <v>51</v>
      </c>
      <c r="B66" s="29">
        <f>SUM(B62:B65)</f>
        <v>35196584</v>
      </c>
      <c r="C66" s="30">
        <f>SUM(C62:C65)</f>
        <v>44054000</v>
      </c>
      <c r="D66" s="32"/>
    </row>
    <row r="67" spans="1:4">
      <c r="A67" s="7" t="s">
        <v>58</v>
      </c>
      <c r="B67" s="8">
        <v>0</v>
      </c>
      <c r="C67" s="18">
        <v>640000</v>
      </c>
      <c r="D67" s="32"/>
    </row>
    <row r="68" spans="1:4">
      <c r="A68" s="7" t="s">
        <v>52</v>
      </c>
      <c r="B68" s="8">
        <v>318022</v>
      </c>
      <c r="C68" s="31">
        <v>260000</v>
      </c>
      <c r="D68" s="32"/>
    </row>
    <row r="69" spans="1:4">
      <c r="A69" s="22"/>
      <c r="B69" s="27"/>
      <c r="C69" s="22"/>
    </row>
    <row r="70" spans="1:4">
      <c r="A70" s="16" t="s">
        <v>60</v>
      </c>
      <c r="B70" s="20">
        <f>B66+B67+B68</f>
        <v>35514606</v>
      </c>
      <c r="C70" s="21">
        <f>SUM(C66:C68)</f>
        <v>44954000</v>
      </c>
    </row>
    <row r="72" spans="1:4">
      <c r="B72" s="12"/>
      <c r="C72" s="12"/>
    </row>
    <row r="74" spans="1:4">
      <c r="B74" s="12"/>
      <c r="C74" s="28"/>
    </row>
  </sheetData>
  <mergeCells count="1">
    <mergeCell ref="A1:C1"/>
  </mergeCells>
  <printOptions horizontalCentered="1"/>
  <pageMargins left="0.70866141732283472" right="0.70866141732283472" top="0.74803149606299213" bottom="0.74803149606299213" header="0.51181102362204722" footer="0.31496062992125984"/>
  <pageSetup paperSize="9" scale="85" firstPageNumber="0" orientation="portrait" r:id="rId1"/>
  <headerFooter>
    <oddFooter>&amp;L&amp;"Calibri,Normál"&amp;11 2.melléklet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5"/>
  <cols>
    <col min="1" max="257" width="7.570312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5"/>
  <cols>
    <col min="1" max="257" width="7.570312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Gábor</dc:creator>
  <cp:lastModifiedBy>User</cp:lastModifiedBy>
  <cp:revision>0</cp:revision>
  <cp:lastPrinted>2018-03-27T11:43:19Z</cp:lastPrinted>
  <dcterms:created xsi:type="dcterms:W3CDTF">2018-03-07T15:44:21Z</dcterms:created>
  <dcterms:modified xsi:type="dcterms:W3CDTF">2018-03-27T11:44:20Z</dcterms:modified>
</cp:coreProperties>
</file>