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Munka1" sheetId="1" r:id="rId1"/>
    <sheet name="Munka2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B95" i="1" l="1"/>
  <c r="B67" i="1"/>
  <c r="B65" i="1"/>
  <c r="B69" i="1" s="1"/>
  <c r="B63" i="1"/>
  <c r="B61" i="1"/>
  <c r="C58" i="1"/>
  <c r="B58" i="1"/>
  <c r="C48" i="1"/>
  <c r="C50" i="1" s="1"/>
  <c r="B48" i="1"/>
  <c r="C42" i="1"/>
  <c r="B41" i="1"/>
  <c r="B37" i="1"/>
  <c r="B36" i="1"/>
  <c r="B27" i="1"/>
  <c r="B42" i="1" s="1"/>
  <c r="C24" i="1"/>
  <c r="B24" i="1"/>
  <c r="B20" i="1"/>
  <c r="B19" i="1"/>
  <c r="B18" i="1"/>
  <c r="C11" i="1"/>
  <c r="B8" i="1"/>
  <c r="B7" i="1"/>
  <c r="B6" i="1"/>
  <c r="B11" i="1" s="1"/>
  <c r="C71" i="1" l="1"/>
  <c r="B50" i="1"/>
  <c r="B71" i="1" s="1"/>
</calcChain>
</file>

<file path=xl/sharedStrings.xml><?xml version="1.0" encoding="utf-8"?>
<sst xmlns="http://schemas.openxmlformats.org/spreadsheetml/2006/main" count="67" uniqueCount="66">
  <si>
    <t>2018 költségvetési terv Ingatlan</t>
  </si>
  <si>
    <t>KÖLTSÉGHELYEK várható kiadások</t>
  </si>
  <si>
    <t>2017.tény</t>
  </si>
  <si>
    <t>2018.év tervezett</t>
  </si>
  <si>
    <t>Rendszeres személyi jellegű ráfordítások</t>
  </si>
  <si>
    <t>Bérköltség</t>
  </si>
  <si>
    <t>Bérjárulékok</t>
  </si>
  <si>
    <t>Személyi jellegű egyéb ráfordítások</t>
  </si>
  <si>
    <t>Étkezési utalvány és járulék</t>
  </si>
  <si>
    <t>Betegszab., alkalmi foglalkoztatás, Táppénz-hozzájárulás</t>
  </si>
  <si>
    <t>Kiküldetési rendelvény</t>
  </si>
  <si>
    <t>Személyi jellegűr ráfordítások összesen</t>
  </si>
  <si>
    <t>Anyagköltség, továbbszámlázott szolgáltatások</t>
  </si>
  <si>
    <t>Munkaruha, védőfelszerelés</t>
  </si>
  <si>
    <t>Védőital</t>
  </si>
  <si>
    <t>Épületeken végzett karb. Anyagköltsége</t>
  </si>
  <si>
    <t>Tisztítószerek</t>
  </si>
  <si>
    <t>Gépeken, egyéb eszközökön végzett karb. Anyagköltsége</t>
  </si>
  <si>
    <t>Irodaszerek, nyomtatványok</t>
  </si>
  <si>
    <t>Azonnal elhasználódó szerszámok</t>
  </si>
  <si>
    <t>Gázenergia</t>
  </si>
  <si>
    <t>Villamosenergia</t>
  </si>
  <si>
    <t>Víz- és Csatorna</t>
  </si>
  <si>
    <t>Anyagköltség összesen</t>
  </si>
  <si>
    <t>Igénybevett szolgáltatások</t>
  </si>
  <si>
    <t>Parkolási díjak, bérleti díjak</t>
  </si>
  <si>
    <t>Épületeken végzett karbantartás</t>
  </si>
  <si>
    <t>Könyvelés</t>
  </si>
  <si>
    <t>Postaköltség</t>
  </si>
  <si>
    <t>Hulladékszállítás</t>
  </si>
  <si>
    <t>Közös költségek (bérlakások)</t>
  </si>
  <si>
    <t>Thermálfűtés rásegítés</t>
  </si>
  <si>
    <t>Jogi tanácsadás/ képviselet</t>
  </si>
  <si>
    <t>Telefonköltség</t>
  </si>
  <si>
    <t>Internet / kábel Tv.</t>
  </si>
  <si>
    <t>Gépek, berendezések karbantartása</t>
  </si>
  <si>
    <t>Munkavédelem, tűzvédelem</t>
  </si>
  <si>
    <t>Foglalkozás egészségügyi</t>
  </si>
  <si>
    <t>Rovar és rágcsáló irtás</t>
  </si>
  <si>
    <t>Adóalapot nem növelő bírságok</t>
  </si>
  <si>
    <t>Igénybevett szolgáltatások összesen</t>
  </si>
  <si>
    <t>Egyéb szolgáltatások</t>
  </si>
  <si>
    <t>Hatósági díjak</t>
  </si>
  <si>
    <t>Bankköltség</t>
  </si>
  <si>
    <t>Biztosítási díjak</t>
  </si>
  <si>
    <t>Egyéb szolgáltatások összesen</t>
  </si>
  <si>
    <t>Költségek összesen</t>
  </si>
  <si>
    <t>Beruházások, felújítások</t>
  </si>
  <si>
    <t>Értékcsökkenési leírás:</t>
  </si>
  <si>
    <t>Felújítások, (Ingatlanok bekerülési értéke 2%-ában tervezve)</t>
  </si>
  <si>
    <t>Behajthatatlanság miatti törlés (A javaslat tervezés alatt)</t>
  </si>
  <si>
    <t>Követelések értékvesztése (Tervezés az előző évi vevőállomány 10-11%-a)</t>
  </si>
  <si>
    <t>Egyeztetés alatt</t>
  </si>
  <si>
    <t>Egyéb ráfordítások</t>
  </si>
  <si>
    <t>Ráfordítások összesen</t>
  </si>
  <si>
    <t>KÖLTSÉGHELYEK várható bevételek</t>
  </si>
  <si>
    <t>2018.évi tervezett</t>
  </si>
  <si>
    <t>kiszámlázott lakbér</t>
  </si>
  <si>
    <t>bérleti díj</t>
  </si>
  <si>
    <t>továbbszámlázott gáz /fűtés/áram/víz/felújítás</t>
  </si>
  <si>
    <t>továbbszámlázott telefon</t>
  </si>
  <si>
    <t>Számlázás  mindösszesen</t>
  </si>
  <si>
    <t>kintlévőség kezelés bevételei</t>
  </si>
  <si>
    <t>Egyéb bevételek (vagyonkezelésbe átvett vagyon bevétele)</t>
  </si>
  <si>
    <t>Előirányzott összes bevétel</t>
  </si>
  <si>
    <t>Eredményterv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</si>
</sst>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Ft-40E];[Red]\-#,##0\ [$Ft-40E]"/>
    <numFmt numFmtId="165" formatCode="#,##0&quot; Ft&quot;;[Red]\-#,##0&quot; Ft&quot;"/>
  </numFmts>
  <fonts count="5">
    <font>
      <sz val="11"/>
      <color rgb="FF000000"/>
      <name val="Mang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BDDD8D"/>
      </patternFill>
    </fill>
    <fill>
      <patternFill patternType="solid">
        <fgColor rgb="FFBDDD8D"/>
        <bgColor rgb="FFCCFFCC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2" borderId="5" xfId="0" applyNumberFormat="1" applyFont="1" applyFill="1" applyBorder="1"/>
    <xf numFmtId="165" fontId="2" fillId="2" borderId="5" xfId="0" applyNumberFormat="1" applyFont="1" applyFill="1" applyBorder="1"/>
    <xf numFmtId="164" fontId="2" fillId="0" borderId="0" xfId="0" applyNumberFormat="1" applyFont="1"/>
    <xf numFmtId="165" fontId="2" fillId="3" borderId="5" xfId="0" applyNumberFormat="1" applyFont="1" applyFill="1" applyBorder="1"/>
    <xf numFmtId="0" fontId="2" fillId="0" borderId="5" xfId="0" applyFont="1" applyBorder="1" applyAlignment="1">
      <alignment wrapText="1"/>
    </xf>
    <xf numFmtId="164" fontId="2" fillId="3" borderId="5" xfId="0" applyNumberFormat="1" applyFont="1" applyFill="1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5" xfId="0" applyFont="1" applyBorder="1"/>
    <xf numFmtId="164" fontId="4" fillId="4" borderId="5" xfId="0" applyNumberFormat="1" applyFont="1" applyFill="1" applyBorder="1"/>
    <xf numFmtId="165" fontId="4" fillId="4" borderId="5" xfId="0" applyNumberFormat="1" applyFont="1" applyFill="1" applyBorder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DD8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"/>
  <sheetViews>
    <sheetView tabSelected="1" zoomScaleNormal="100" zoomScalePageLayoutView="60" workbookViewId="0"/>
  </sheetViews>
  <sheetFormatPr defaultRowHeight="15"/>
  <cols>
    <col min="1" max="1" width="38.875" style="1"/>
    <col min="2" max="2" width="14.375" style="1"/>
    <col min="3" max="3" width="18.125" style="1"/>
    <col min="4" max="4" width="8.25" style="1"/>
    <col min="5" max="1025" width="6.375" style="1"/>
  </cols>
  <sheetData>
    <row r="1" spans="1:3" ht="15.75">
      <c r="A1" s="2" t="s">
        <v>0</v>
      </c>
      <c r="B1" s="2"/>
    </row>
    <row r="3" spans="1:3">
      <c r="A3" s="3" t="s">
        <v>1</v>
      </c>
      <c r="B3" s="4" t="s">
        <v>2</v>
      </c>
      <c r="C3" s="5" t="s">
        <v>3</v>
      </c>
    </row>
    <row r="4" spans="1:3">
      <c r="A4" s="6" t="s">
        <v>4</v>
      </c>
      <c r="B4" s="7"/>
      <c r="C4" s="6"/>
    </row>
    <row r="5" spans="1:3">
      <c r="A5" s="8" t="s">
        <v>5</v>
      </c>
      <c r="B5" s="9">
        <v>5358662</v>
      </c>
      <c r="C5" s="10">
        <v>7512260</v>
      </c>
    </row>
    <row r="6" spans="1:3">
      <c r="A6" s="8" t="s">
        <v>6</v>
      </c>
      <c r="B6" s="9">
        <f>1066153+8000</f>
        <v>1074153</v>
      </c>
      <c r="C6" s="10">
        <v>1464891</v>
      </c>
    </row>
    <row r="7" spans="1:3">
      <c r="A7" s="8" t="s">
        <v>7</v>
      </c>
      <c r="B7" s="9">
        <f>66162</f>
        <v>66162</v>
      </c>
      <c r="C7" s="8">
        <v>0</v>
      </c>
    </row>
    <row r="8" spans="1:3">
      <c r="A8" s="8" t="s">
        <v>8</v>
      </c>
      <c r="B8" s="9">
        <f>325600+65698+57622</f>
        <v>448920</v>
      </c>
      <c r="C8" s="10">
        <v>96000</v>
      </c>
    </row>
    <row r="9" spans="1:3">
      <c r="A9" s="8" t="s">
        <v>9</v>
      </c>
      <c r="B9" s="9">
        <v>23456</v>
      </c>
      <c r="C9" s="10">
        <v>32851</v>
      </c>
    </row>
    <row r="10" spans="1:3">
      <c r="A10" s="8" t="s">
        <v>10</v>
      </c>
      <c r="B10" s="9">
        <v>355941</v>
      </c>
      <c r="C10" s="10">
        <v>355941</v>
      </c>
    </row>
    <row r="11" spans="1:3">
      <c r="A11" s="8" t="s">
        <v>11</v>
      </c>
      <c r="B11" s="11">
        <f>SUM(B5:B10)</f>
        <v>7327294</v>
      </c>
      <c r="C11" s="12">
        <f>SUM(C5:C10)</f>
        <v>9461943</v>
      </c>
    </row>
    <row r="12" spans="1:3">
      <c r="B12" s="13"/>
    </row>
    <row r="13" spans="1:3">
      <c r="A13" s="8" t="s">
        <v>12</v>
      </c>
      <c r="B13" s="9"/>
      <c r="C13" s="8"/>
    </row>
    <row r="14" spans="1:3">
      <c r="A14" s="8" t="s">
        <v>13</v>
      </c>
      <c r="B14" s="9">
        <v>3304</v>
      </c>
      <c r="C14" s="10">
        <v>4196</v>
      </c>
    </row>
    <row r="15" spans="1:3">
      <c r="A15" s="8" t="s">
        <v>14</v>
      </c>
      <c r="B15" s="9">
        <v>9778</v>
      </c>
      <c r="C15" s="10">
        <v>9778</v>
      </c>
    </row>
    <row r="16" spans="1:3">
      <c r="A16" s="8" t="s">
        <v>15</v>
      </c>
      <c r="B16" s="9">
        <v>949169</v>
      </c>
      <c r="C16" s="10">
        <v>7075974</v>
      </c>
    </row>
    <row r="17" spans="1:3">
      <c r="A17" s="8" t="s">
        <v>16</v>
      </c>
      <c r="B17" s="9">
        <v>85028</v>
      </c>
      <c r="C17" s="10">
        <v>107986</v>
      </c>
    </row>
    <row r="18" spans="1:3">
      <c r="A18" s="8" t="s">
        <v>17</v>
      </c>
      <c r="B18" s="9">
        <f>66004+83252</f>
        <v>149256</v>
      </c>
      <c r="C18" s="10">
        <v>188157</v>
      </c>
    </row>
    <row r="19" spans="1:3">
      <c r="A19" s="8" t="s">
        <v>18</v>
      </c>
      <c r="B19" s="9">
        <f>20690+57490</f>
        <v>78180</v>
      </c>
      <c r="C19" s="10">
        <v>99289</v>
      </c>
    </row>
    <row r="20" spans="1:3">
      <c r="A20" s="8" t="s">
        <v>19</v>
      </c>
      <c r="B20" s="9">
        <f>2716+7254</f>
        <v>9970</v>
      </c>
      <c r="C20" s="10">
        <v>12662</v>
      </c>
    </row>
    <row r="21" spans="1:3">
      <c r="A21" s="8" t="s">
        <v>20</v>
      </c>
      <c r="B21" s="9">
        <v>5148911</v>
      </c>
      <c r="C21" s="10">
        <v>10416757</v>
      </c>
    </row>
    <row r="22" spans="1:3">
      <c r="A22" s="8" t="s">
        <v>21</v>
      </c>
      <c r="B22" s="9">
        <v>2506166</v>
      </c>
      <c r="C22" s="10">
        <v>2142702</v>
      </c>
    </row>
    <row r="23" spans="1:3">
      <c r="A23" s="8" t="s">
        <v>22</v>
      </c>
      <c r="B23" s="9">
        <v>2092164</v>
      </c>
      <c r="C23" s="10">
        <v>2338499</v>
      </c>
    </row>
    <row r="24" spans="1:3">
      <c r="A24" s="8" t="s">
        <v>23</v>
      </c>
      <c r="B24" s="11">
        <f>SUM(B14:B23)</f>
        <v>11031926</v>
      </c>
      <c r="C24" s="12">
        <f>SUM(C14:C23)</f>
        <v>22396000</v>
      </c>
    </row>
    <row r="25" spans="1:3">
      <c r="B25" s="13"/>
    </row>
    <row r="26" spans="1:3">
      <c r="A26" s="8" t="s">
        <v>24</v>
      </c>
      <c r="B26" s="9"/>
      <c r="C26" s="8"/>
    </row>
    <row r="27" spans="1:3">
      <c r="A27" s="8" t="s">
        <v>25</v>
      </c>
      <c r="B27" s="9">
        <f>5694+96600+58587</f>
        <v>160881</v>
      </c>
      <c r="C27" s="10">
        <v>216863</v>
      </c>
    </row>
    <row r="28" spans="1:3">
      <c r="A28" s="8" t="s">
        <v>26</v>
      </c>
      <c r="B28" s="9">
        <v>796360</v>
      </c>
      <c r="C28" s="10">
        <v>2053436</v>
      </c>
    </row>
    <row r="29" spans="1:3">
      <c r="A29" s="8" t="s">
        <v>27</v>
      </c>
      <c r="B29" s="9">
        <v>864000</v>
      </c>
      <c r="C29" s="10">
        <v>1097280</v>
      </c>
    </row>
    <row r="30" spans="1:3">
      <c r="A30" s="8" t="s">
        <v>28</v>
      </c>
      <c r="B30" s="9">
        <v>22595</v>
      </c>
      <c r="C30" s="10">
        <v>28696</v>
      </c>
    </row>
    <row r="31" spans="1:3">
      <c r="A31" s="8" t="s">
        <v>29</v>
      </c>
      <c r="B31" s="9">
        <v>549582</v>
      </c>
      <c r="C31" s="10">
        <v>697969</v>
      </c>
    </row>
    <row r="32" spans="1:3">
      <c r="A32" s="8" t="s">
        <v>30</v>
      </c>
      <c r="B32" s="9">
        <v>105552</v>
      </c>
      <c r="C32" s="10">
        <v>0</v>
      </c>
    </row>
    <row r="33" spans="1:3">
      <c r="A33" s="8" t="s">
        <v>31</v>
      </c>
      <c r="B33" s="9">
        <v>473771</v>
      </c>
      <c r="C33" s="10">
        <v>523140</v>
      </c>
    </row>
    <row r="34" spans="1:3">
      <c r="A34" s="8" t="s">
        <v>32</v>
      </c>
      <c r="B34" s="9">
        <v>54090</v>
      </c>
      <c r="C34" s="10">
        <v>125730</v>
      </c>
    </row>
    <row r="35" spans="1:3">
      <c r="A35" s="8" t="s">
        <v>33</v>
      </c>
      <c r="B35" s="9">
        <v>15303</v>
      </c>
      <c r="C35" s="10">
        <v>57841</v>
      </c>
    </row>
    <row r="36" spans="1:3">
      <c r="A36" s="8" t="s">
        <v>34</v>
      </c>
      <c r="B36" s="9">
        <f>131158+3820</f>
        <v>134978</v>
      </c>
      <c r="C36" s="10">
        <v>171422</v>
      </c>
    </row>
    <row r="37" spans="1:3">
      <c r="A37" s="8" t="s">
        <v>35</v>
      </c>
      <c r="B37" s="9">
        <f>3482+103769</f>
        <v>107251</v>
      </c>
      <c r="C37" s="10">
        <v>135486</v>
      </c>
    </row>
    <row r="38" spans="1:3">
      <c r="A38" s="8" t="s">
        <v>36</v>
      </c>
      <c r="B38" s="9">
        <v>97000</v>
      </c>
      <c r="C38" s="10">
        <v>111760</v>
      </c>
    </row>
    <row r="39" spans="1:3">
      <c r="A39" s="8" t="s">
        <v>37</v>
      </c>
      <c r="B39" s="9">
        <v>7000</v>
      </c>
      <c r="C39" s="10">
        <v>7000</v>
      </c>
    </row>
    <row r="40" spans="1:3">
      <c r="A40" s="8" t="s">
        <v>38</v>
      </c>
      <c r="B40" s="9">
        <v>222000</v>
      </c>
      <c r="C40" s="10">
        <v>281940</v>
      </c>
    </row>
    <row r="41" spans="1:3">
      <c r="A41" s="8" t="s">
        <v>39</v>
      </c>
      <c r="B41" s="9">
        <f>7272+6</f>
        <v>7278</v>
      </c>
      <c r="C41" s="8"/>
    </row>
    <row r="42" spans="1:3">
      <c r="A42" s="8" t="s">
        <v>40</v>
      </c>
      <c r="B42" s="12">
        <f>SUM(B27:B41)</f>
        <v>3617641</v>
      </c>
      <c r="C42" s="12">
        <f>SUM(C27:C41)</f>
        <v>5508563</v>
      </c>
    </row>
    <row r="43" spans="1:3">
      <c r="B43" s="13"/>
    </row>
    <row r="44" spans="1:3">
      <c r="A44" s="8" t="s">
        <v>41</v>
      </c>
      <c r="B44" s="9"/>
      <c r="C44" s="8"/>
    </row>
    <row r="45" spans="1:3">
      <c r="A45" s="8" t="s">
        <v>42</v>
      </c>
      <c r="B45" s="9">
        <v>10000</v>
      </c>
      <c r="C45" s="10">
        <v>10000</v>
      </c>
    </row>
    <row r="46" spans="1:3">
      <c r="A46" s="8" t="s">
        <v>43</v>
      </c>
      <c r="B46" s="9">
        <v>452455</v>
      </c>
      <c r="C46" s="10">
        <v>500455</v>
      </c>
    </row>
    <row r="47" spans="1:3">
      <c r="A47" s="8" t="s">
        <v>44</v>
      </c>
      <c r="B47" s="9">
        <v>0</v>
      </c>
      <c r="C47" s="10">
        <v>0</v>
      </c>
    </row>
    <row r="48" spans="1:3">
      <c r="A48" s="8" t="s">
        <v>45</v>
      </c>
      <c r="B48" s="12">
        <f>SUM(B45:B47)</f>
        <v>462455</v>
      </c>
      <c r="C48" s="12">
        <f>SUM(C45:C47)</f>
        <v>510455</v>
      </c>
    </row>
    <row r="49" spans="1:3">
      <c r="B49" s="13"/>
    </row>
    <row r="50" spans="1:3">
      <c r="A50" s="8" t="s">
        <v>46</v>
      </c>
      <c r="B50" s="14">
        <f>B48+B42+B24+B11</f>
        <v>22439316</v>
      </c>
      <c r="C50" s="14">
        <f>C48+C42+C24+C11</f>
        <v>37876961</v>
      </c>
    </row>
    <row r="51" spans="1:3">
      <c r="B51" s="13"/>
    </row>
    <row r="52" spans="1:3">
      <c r="A52" s="8" t="s">
        <v>47</v>
      </c>
      <c r="B52" s="9"/>
      <c r="C52" s="8"/>
    </row>
    <row r="53" spans="1:3">
      <c r="A53" s="8" t="s">
        <v>48</v>
      </c>
      <c r="B53" s="9">
        <v>617294</v>
      </c>
      <c r="C53" s="8">
        <v>676000</v>
      </c>
    </row>
    <row r="54" spans="1:3">
      <c r="A54" s="8" t="s">
        <v>49</v>
      </c>
      <c r="B54" s="9">
        <v>1459706</v>
      </c>
      <c r="C54" s="12">
        <v>2800000</v>
      </c>
    </row>
    <row r="55" spans="1:3">
      <c r="A55" s="1" t="s">
        <v>50</v>
      </c>
      <c r="B55" s="13">
        <v>485517</v>
      </c>
    </row>
    <row r="56" spans="1:3" ht="30">
      <c r="A56" s="15" t="s">
        <v>51</v>
      </c>
      <c r="B56" s="9" t="s">
        <v>52</v>
      </c>
      <c r="C56" s="12">
        <v>3875000</v>
      </c>
    </row>
    <row r="57" spans="1:3">
      <c r="A57" s="1" t="s">
        <v>53</v>
      </c>
      <c r="B57" s="13"/>
    </row>
    <row r="58" spans="1:3">
      <c r="A58" s="8" t="s">
        <v>54</v>
      </c>
      <c r="B58" s="16">
        <f>B55</f>
        <v>485517</v>
      </c>
      <c r="C58" s="16">
        <f>C55</f>
        <v>0</v>
      </c>
    </row>
    <row r="59" spans="1:3">
      <c r="B59" s="13"/>
    </row>
    <row r="60" spans="1:3">
      <c r="A60" s="17" t="s">
        <v>55</v>
      </c>
      <c r="B60" s="18" t="s">
        <v>2</v>
      </c>
      <c r="C60" s="19" t="s">
        <v>56</v>
      </c>
    </row>
    <row r="61" spans="1:3">
      <c r="A61" s="8" t="s">
        <v>57</v>
      </c>
      <c r="B61" s="9">
        <f>26423753+10000-27500</f>
        <v>26406253</v>
      </c>
      <c r="C61" s="12">
        <v>33900000</v>
      </c>
    </row>
    <row r="62" spans="1:3">
      <c r="A62" s="8" t="s">
        <v>58</v>
      </c>
      <c r="B62" s="9">
        <v>4837074</v>
      </c>
      <c r="C62" s="12">
        <v>4850000</v>
      </c>
    </row>
    <row r="63" spans="1:3">
      <c r="A63" s="8" t="s">
        <v>59</v>
      </c>
      <c r="B63" s="9">
        <f>3015490+155103+324075+279361+137746</f>
        <v>3911775</v>
      </c>
      <c r="C63" s="12">
        <v>5282000</v>
      </c>
    </row>
    <row r="64" spans="1:3">
      <c r="A64" s="8" t="s">
        <v>60</v>
      </c>
      <c r="B64" s="9">
        <v>21482</v>
      </c>
      <c r="C64" s="12">
        <v>20000</v>
      </c>
    </row>
    <row r="65" spans="1:3">
      <c r="A65" s="8" t="s">
        <v>61</v>
      </c>
      <c r="B65" s="9">
        <f>SUM(B61:B64)</f>
        <v>35176584</v>
      </c>
      <c r="C65" s="10">
        <v>44052000</v>
      </c>
    </row>
    <row r="66" spans="1:3">
      <c r="A66" s="8" t="s">
        <v>62</v>
      </c>
      <c r="B66" s="9">
        <v>0</v>
      </c>
      <c r="C66" s="12">
        <v>500000</v>
      </c>
    </row>
    <row r="67" spans="1:3">
      <c r="A67" s="8" t="s">
        <v>63</v>
      </c>
      <c r="B67" s="9">
        <f>42632+5755234+5807+269</f>
        <v>5803942</v>
      </c>
      <c r="C67" s="8"/>
    </row>
    <row r="68" spans="1:3">
      <c r="A68" s="8"/>
      <c r="B68" s="9"/>
      <c r="C68" s="8"/>
    </row>
    <row r="69" spans="1:3">
      <c r="A69" s="20" t="s">
        <v>64</v>
      </c>
      <c r="B69" s="21">
        <f>B65+B66+B67</f>
        <v>40980526</v>
      </c>
      <c r="C69" s="22">
        <v>44552000</v>
      </c>
    </row>
    <row r="71" spans="1:3">
      <c r="A71" s="1" t="s">
        <v>65</v>
      </c>
      <c r="B71" s="13">
        <f>B69-B58-B50-B53</f>
        <v>17438399</v>
      </c>
      <c r="C71" s="13">
        <f>C69-C58-C50-C53</f>
        <v>5999039</v>
      </c>
    </row>
    <row r="90" spans="2:2">
      <c r="B90" s="1">
        <v>23038831</v>
      </c>
    </row>
    <row r="93" spans="2:2">
      <c r="B93" s="1">
        <v>3779173</v>
      </c>
    </row>
    <row r="94" spans="2:2">
      <c r="B94" s="1">
        <v>19259658</v>
      </c>
    </row>
    <row r="95" spans="2:2">
      <c r="B95" s="23">
        <f>SUM(B93:B94)</f>
        <v>23038831</v>
      </c>
    </row>
  </sheetData>
  <printOptions horizontalCentered="1"/>
  <pageMargins left="0.70833333333333304" right="0.70833333333333304" top="0.74791666666666701" bottom="0.74861111111111101" header="0.51180555555555496" footer="0.31527777777777799"/>
  <pageSetup paperSize="0" scale="0" firstPageNumber="0" orientation="portrait" usePrinterDefaults="0" horizontalDpi="0" verticalDpi="0" copies="0"/>
  <headerFooter>
    <oddFooter>&amp;L&amp;"Calibri,Általános"1.melléklet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zoomScalePageLayoutView="60" workbookViewId="0"/>
  </sheetViews>
  <sheetFormatPr defaultRowHeight="15"/>
  <cols>
    <col min="1" max="1025" width="6.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zoomScalePageLayoutView="60" workbookViewId="0"/>
  </sheetViews>
  <sheetFormatPr defaultRowHeight="15"/>
  <cols>
    <col min="1" max="1025" width="6.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Gábor</dc:creator>
  <cp:lastModifiedBy>User</cp:lastModifiedBy>
  <cp:revision>0</cp:revision>
  <dcterms:created xsi:type="dcterms:W3CDTF">2018-02-15T06:56:00Z</dcterms:created>
  <dcterms:modified xsi:type="dcterms:W3CDTF">2018-02-15T06:56:00Z</dcterms:modified>
</cp:coreProperties>
</file>