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C51" i="1" l="1"/>
  <c r="C50" i="1"/>
  <c r="C49" i="1"/>
  <c r="C55" i="1" s="1"/>
  <c r="C44" i="1"/>
  <c r="C47" i="1" s="1"/>
  <c r="C41" i="1"/>
  <c r="C37" i="1"/>
  <c r="B37" i="1"/>
  <c r="C33" i="1"/>
  <c r="B29" i="1"/>
  <c r="B58" i="1" s="1"/>
  <c r="C28" i="1"/>
  <c r="C27" i="1"/>
  <c r="C19" i="1"/>
  <c r="C14" i="1"/>
  <c r="C11" i="1"/>
  <c r="C10" i="1"/>
  <c r="C15" i="1" s="1"/>
  <c r="C23" i="1" l="1"/>
  <c r="C29" i="1" s="1"/>
  <c r="C58" i="1" s="1"/>
  <c r="C63" i="1" s="1"/>
</calcChain>
</file>

<file path=xl/sharedStrings.xml><?xml version="1.0" encoding="utf-8"?>
<sst xmlns="http://schemas.openxmlformats.org/spreadsheetml/2006/main" count="53" uniqueCount="47">
  <si>
    <t>2016 Költsévetés elszámolás  Városüzemeltetés</t>
  </si>
  <si>
    <t>Btto érték 2016 terv</t>
  </si>
  <si>
    <t>2016.év teljesülés</t>
  </si>
  <si>
    <t>ZÖLDTERÜLET</t>
  </si>
  <si>
    <t>vegyszerbeszerzés kiadásai</t>
  </si>
  <si>
    <t>hajtó- és kenőanyag</t>
  </si>
  <si>
    <t>munkaruha</t>
  </si>
  <si>
    <t>karbantartási anyag</t>
  </si>
  <si>
    <t>egyéb készlet beszerzés</t>
  </si>
  <si>
    <t>vásárolt élelmezés</t>
  </si>
  <si>
    <t>egyéb bérleti és lízing díjak</t>
  </si>
  <si>
    <t>egyéb gép karbantartás</t>
  </si>
  <si>
    <t>biztosítási szolgáltatási díjak</t>
  </si>
  <si>
    <t>egyéb üzemeltetési, fenntartási szolg.</t>
  </si>
  <si>
    <t>gépek, járművek felújítása</t>
  </si>
  <si>
    <t>ZÖLDTERÜLET ÖSSZESEN:</t>
  </si>
  <si>
    <t>KÖZTERÜLET</t>
  </si>
  <si>
    <t>hajtó- és kenőanyagok</t>
  </si>
  <si>
    <t>egyéb üzemeltetési kiadások</t>
  </si>
  <si>
    <t>karbantartási anyagok</t>
  </si>
  <si>
    <t>egyéb készlet</t>
  </si>
  <si>
    <t>gépek karbantartása</t>
  </si>
  <si>
    <t>egyéb üzemeltetési, fenntartási kiadások</t>
  </si>
  <si>
    <t>egyéb különféle dologi kiadás</t>
  </si>
  <si>
    <t>KÖZTERÜLET ÖSSZESEN:</t>
  </si>
  <si>
    <t>AC RAKTÁR</t>
  </si>
  <si>
    <t>villamosenergia díja</t>
  </si>
  <si>
    <t>gázenergia díja</t>
  </si>
  <si>
    <t>víz- és csatorna díja</t>
  </si>
  <si>
    <t>szemétszállítás</t>
  </si>
  <si>
    <t>AC raktár bérleti díja</t>
  </si>
  <si>
    <t>AC RAKTÁR ÖSSZESEN:</t>
  </si>
  <si>
    <t>SPORTPÁLYA</t>
  </si>
  <si>
    <t>üzemanyag</t>
  </si>
  <si>
    <t>SPORTPÁLYA ÖSSZESEN:</t>
  </si>
  <si>
    <t>VÁROSÜZEMELTETÉSI FELADATOK</t>
  </si>
  <si>
    <t>hajtó és kenőanyag</t>
  </si>
  <si>
    <t>VÁROSÜZEMLETÉSI FELADATOK ÖSSZESEN</t>
  </si>
  <si>
    <t>Bér + járulékai</t>
  </si>
  <si>
    <t>Erzsébet út. + járulékai</t>
  </si>
  <si>
    <t>Jubileumi jutalom+ járulékai 2fő</t>
  </si>
  <si>
    <t>Távolsági bérlet hozzájárulás</t>
  </si>
  <si>
    <t>Gk átalány</t>
  </si>
  <si>
    <t>Rehab hozzájárulás</t>
  </si>
  <si>
    <t>MINDÖSSZESEN</t>
  </si>
  <si>
    <t>Önkormányzat által tevékenység végzéséhez nyújtott támogatás</t>
  </si>
  <si>
    <t>Hiány: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</si>
</sst>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H_U_F_-;\-* #,##0.00\ _H_U_F_-;_-* \-??\ _H_U_F_-;_-@_-"/>
    <numFmt numFmtId="165" formatCode="#,##0&quot; Ft&quot;;[Red]\-#,##0&quot; Ft&quot;"/>
    <numFmt numFmtId="166" formatCode="#,##0\ [$Ft-40E];[Red]\-#,##0\ [$Ft-40E]"/>
    <numFmt numFmtId="167" formatCode="yyyy\-mm\-dd"/>
    <numFmt numFmtId="168" formatCode="#,##0&quot; Ft&quot;"/>
  </numFmts>
  <fonts count="9" x14ac:knownFonts="1"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EB4E3"/>
        <bgColor rgb="FF9999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7" fillId="0" borderId="0"/>
  </cellStyleXfs>
  <cellXfs count="36">
    <xf numFmtId="0" fontId="0" fillId="0" borderId="0" xfId="0"/>
    <xf numFmtId="164" fontId="1" fillId="0" borderId="0" xfId="1" applyFont="1" applyBorder="1" applyAlignment="1" applyProtection="1"/>
    <xf numFmtId="164" fontId="0" fillId="0" borderId="0" xfId="1" applyFont="1" applyBorder="1" applyAlignment="1" applyProtection="1"/>
    <xf numFmtId="164" fontId="2" fillId="0" borderId="1" xfId="1" applyFont="1" applyBorder="1" applyAlignment="1" applyProtection="1"/>
    <xf numFmtId="164" fontId="3" fillId="0" borderId="1" xfId="1" applyFont="1" applyBorder="1" applyAlignment="1" applyProtection="1">
      <alignment horizontal="center" vertical="center"/>
    </xf>
    <xf numFmtId="164" fontId="3" fillId="0" borderId="1" xfId="1" applyFont="1" applyBorder="1" applyAlignment="1" applyProtection="1">
      <alignment horizontal="center"/>
    </xf>
    <xf numFmtId="164" fontId="3" fillId="0" borderId="1" xfId="1" applyFont="1" applyBorder="1" applyAlignment="1" applyProtection="1"/>
    <xf numFmtId="164" fontId="4" fillId="0" borderId="1" xfId="1" applyFont="1" applyBorder="1" applyAlignment="1" applyProtection="1"/>
    <xf numFmtId="165" fontId="4" fillId="0" borderId="1" xfId="1" applyNumberFormat="1" applyFont="1" applyBorder="1" applyAlignment="1" applyProtection="1"/>
    <xf numFmtId="166" fontId="4" fillId="0" borderId="1" xfId="1" applyNumberFormat="1" applyFont="1" applyBorder="1" applyAlignment="1" applyProtection="1"/>
    <xf numFmtId="165" fontId="3" fillId="2" borderId="1" xfId="1" applyNumberFormat="1" applyFont="1" applyFill="1" applyBorder="1" applyAlignment="1" applyProtection="1"/>
    <xf numFmtId="166" fontId="3" fillId="2" borderId="1" xfId="1" applyNumberFormat="1" applyFont="1" applyFill="1" applyBorder="1" applyAlignment="1" applyProtection="1"/>
    <xf numFmtId="165" fontId="3" fillId="0" borderId="1" xfId="1" applyNumberFormat="1" applyFont="1" applyBorder="1" applyAlignment="1" applyProtection="1"/>
    <xf numFmtId="165" fontId="4" fillId="2" borderId="1" xfId="1" applyNumberFormat="1" applyFont="1" applyFill="1" applyBorder="1" applyAlignment="1" applyProtection="1"/>
    <xf numFmtId="164" fontId="3" fillId="0" borderId="0" xfId="1" applyFont="1" applyBorder="1" applyAlignment="1" applyProtection="1"/>
    <xf numFmtId="165" fontId="4" fillId="0" borderId="0" xfId="1" applyNumberFormat="1" applyFont="1" applyBorder="1" applyAlignment="1" applyProtection="1"/>
    <xf numFmtId="166" fontId="3" fillId="2" borderId="0" xfId="1" applyNumberFormat="1" applyFont="1" applyFill="1" applyBorder="1" applyAlignment="1" applyProtection="1"/>
    <xf numFmtId="166" fontId="1" fillId="0" borderId="0" xfId="1" applyNumberFormat="1" applyFont="1" applyBorder="1" applyAlignment="1" applyProtection="1"/>
    <xf numFmtId="164" fontId="4" fillId="0" borderId="0" xfId="1" applyFont="1" applyBorder="1" applyAlignment="1" applyProtection="1"/>
    <xf numFmtId="164" fontId="5" fillId="0" borderId="0" xfId="1" applyFont="1" applyBorder="1" applyAlignment="1" applyProtection="1"/>
    <xf numFmtId="165" fontId="5" fillId="3" borderId="0" xfId="1" applyNumberFormat="1" applyFont="1" applyFill="1" applyBorder="1" applyAlignment="1" applyProtection="1"/>
    <xf numFmtId="167" fontId="3" fillId="0" borderId="0" xfId="1" applyNumberFormat="1" applyFont="1" applyBorder="1" applyAlignment="1" applyProtection="1">
      <alignment horizontal="right"/>
    </xf>
    <xf numFmtId="168" fontId="3" fillId="0" borderId="0" xfId="1" applyNumberFormat="1" applyFont="1" applyBorder="1" applyAlignment="1" applyProtection="1"/>
    <xf numFmtId="164" fontId="6" fillId="0" borderId="0" xfId="1" applyFont="1" applyBorder="1" applyAlignment="1" applyProtection="1"/>
    <xf numFmtId="0" fontId="6" fillId="0" borderId="0" xfId="0" applyFont="1"/>
    <xf numFmtId="167" fontId="3" fillId="0" borderId="0" xfId="1" applyNumberFormat="1" applyFont="1" applyBorder="1" applyAlignment="1" applyProtection="1">
      <alignment horizontal="left" wrapText="1"/>
    </xf>
    <xf numFmtId="167" fontId="5" fillId="0" borderId="0" xfId="1" applyNumberFormat="1" applyFont="1" applyBorder="1" applyAlignment="1" applyProtection="1">
      <alignment horizontal="left" wrapText="1"/>
    </xf>
    <xf numFmtId="168" fontId="5" fillId="0" borderId="0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left" wrapText="1"/>
    </xf>
    <xf numFmtId="168" fontId="4" fillId="0" borderId="0" xfId="1" applyNumberFormat="1" applyFont="1" applyBorder="1" applyAlignment="1" applyProtection="1">
      <alignment horizontal="right"/>
    </xf>
    <xf numFmtId="166" fontId="1" fillId="0" borderId="0" xfId="1" applyNumberFormat="1" applyFont="1" applyBorder="1" applyAlignment="1" applyProtection="1">
      <alignment horizontal="right"/>
    </xf>
    <xf numFmtId="166" fontId="1" fillId="0" borderId="0" xfId="1" applyNumberFormat="1" applyFont="1" applyBorder="1" applyAlignment="1" applyProtection="1">
      <alignment wrapText="1"/>
    </xf>
    <xf numFmtId="167" fontId="3" fillId="0" borderId="0" xfId="1" applyNumberFormat="1" applyFont="1" applyBorder="1" applyAlignment="1" applyProtection="1">
      <alignment horizontal="left"/>
    </xf>
    <xf numFmtId="168" fontId="3" fillId="0" borderId="0" xfId="1" applyNumberFormat="1" applyFont="1" applyBorder="1" applyAlignment="1" applyProtection="1">
      <alignment horizontal="right"/>
    </xf>
    <xf numFmtId="166" fontId="1" fillId="0" borderId="0" xfId="1" applyNumberFormat="1" applyFont="1" applyBorder="1" applyAlignment="1" applyProtection="1"/>
    <xf numFmtId="164" fontId="8" fillId="0" borderId="2" xfId="1" applyFont="1" applyBorder="1" applyAlignment="1" applyProtection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0"/>
  <sheetViews>
    <sheetView tabSelected="1" topLeftCell="A49" zoomScaleNormal="100" zoomScalePageLayoutView="60" workbookViewId="0">
      <selection activeCell="A65" sqref="A65:C82"/>
    </sheetView>
  </sheetViews>
  <sheetFormatPr defaultRowHeight="14.25" x14ac:dyDescent="0.2"/>
  <cols>
    <col min="1" max="1" width="37" style="1"/>
    <col min="2" max="2" width="27" style="1"/>
    <col min="3" max="3" width="24.42578125" style="1"/>
    <col min="4" max="4" width="22.42578125" style="1"/>
    <col min="5" max="5" width="19.85546875" style="1"/>
    <col min="6" max="6" width="1.42578125" style="1"/>
    <col min="7" max="7" width="5.5703125" style="1"/>
    <col min="8" max="257" width="10.42578125" style="1"/>
    <col min="258" max="1025" width="8.5703125"/>
  </cols>
  <sheetData>
    <row r="1" spans="1:256" ht="57.75" customHeight="1" x14ac:dyDescent="0.2">
      <c r="A1" s="35" t="s">
        <v>0</v>
      </c>
      <c r="B1" s="35"/>
      <c r="C1" s="35"/>
      <c r="IR1" s="2"/>
      <c r="IS1" s="2"/>
      <c r="IT1" s="2"/>
      <c r="IU1" s="2"/>
      <c r="IV1" s="2"/>
    </row>
    <row r="2" spans="1:256" ht="21" x14ac:dyDescent="0.35">
      <c r="A2" s="3"/>
      <c r="B2" s="4" t="s">
        <v>1</v>
      </c>
      <c r="C2" s="5" t="s">
        <v>2</v>
      </c>
      <c r="IR2" s="2"/>
      <c r="IS2" s="2"/>
      <c r="IT2" s="2"/>
      <c r="IU2" s="2"/>
      <c r="IV2" s="2"/>
    </row>
    <row r="3" spans="1:256" ht="15" x14ac:dyDescent="0.25">
      <c r="A3" s="6" t="s">
        <v>3</v>
      </c>
      <c r="B3" s="7"/>
      <c r="C3" s="7"/>
      <c r="IR3" s="2"/>
      <c r="IS3" s="2"/>
      <c r="IT3" s="2"/>
      <c r="IU3" s="2"/>
      <c r="IV3" s="2"/>
    </row>
    <row r="4" spans="1:256" ht="15" x14ac:dyDescent="0.25">
      <c r="A4" s="7" t="s">
        <v>4</v>
      </c>
      <c r="B4" s="8">
        <v>97798</v>
      </c>
      <c r="C4" s="9">
        <v>97798</v>
      </c>
      <c r="IR4" s="2"/>
      <c r="IS4" s="2"/>
      <c r="IT4" s="2"/>
      <c r="IU4" s="2"/>
      <c r="IV4" s="2"/>
    </row>
    <row r="5" spans="1:256" ht="15" x14ac:dyDescent="0.25">
      <c r="A5" s="7" t="s">
        <v>5</v>
      </c>
      <c r="B5" s="8">
        <v>1528217</v>
      </c>
      <c r="C5" s="9">
        <v>1625524</v>
      </c>
      <c r="IR5" s="2"/>
      <c r="IS5" s="2"/>
      <c r="IT5" s="2"/>
      <c r="IU5" s="2"/>
      <c r="IV5" s="2"/>
    </row>
    <row r="6" spans="1:256" ht="15" x14ac:dyDescent="0.25">
      <c r="A6" s="7" t="s">
        <v>6</v>
      </c>
      <c r="B6" s="8">
        <v>15598</v>
      </c>
      <c r="C6" s="9">
        <v>12345</v>
      </c>
      <c r="IR6" s="2"/>
      <c r="IS6" s="2"/>
      <c r="IT6" s="2"/>
      <c r="IU6" s="2"/>
      <c r="IV6" s="2"/>
    </row>
    <row r="7" spans="1:256" ht="15" x14ac:dyDescent="0.25">
      <c r="A7" s="7" t="s">
        <v>7</v>
      </c>
      <c r="B7" s="8">
        <v>484989</v>
      </c>
      <c r="C7" s="9">
        <v>522631</v>
      </c>
      <c r="IR7" s="2"/>
      <c r="IS7" s="2"/>
      <c r="IT7" s="2"/>
      <c r="IU7" s="2"/>
      <c r="IV7" s="2"/>
    </row>
    <row r="8" spans="1:256" ht="15" x14ac:dyDescent="0.25">
      <c r="A8" s="7" t="s">
        <v>8</v>
      </c>
      <c r="B8" s="8">
        <v>484125</v>
      </c>
      <c r="C8" s="9">
        <v>523621</v>
      </c>
      <c r="IR8" s="2"/>
      <c r="IS8" s="2"/>
      <c r="IT8" s="2"/>
      <c r="IU8" s="2"/>
      <c r="IV8" s="2"/>
    </row>
    <row r="9" spans="1:256" ht="15" x14ac:dyDescent="0.25">
      <c r="A9" s="7" t="s">
        <v>9</v>
      </c>
      <c r="B9" s="8">
        <v>57607</v>
      </c>
      <c r="C9" s="9">
        <v>66436</v>
      </c>
      <c r="IR9" s="2"/>
      <c r="IS9" s="2"/>
      <c r="IT9" s="2"/>
      <c r="IU9" s="2"/>
      <c r="IV9" s="2"/>
    </row>
    <row r="10" spans="1:256" ht="15" x14ac:dyDescent="0.25">
      <c r="A10" s="7" t="s">
        <v>10</v>
      </c>
      <c r="B10" s="8">
        <v>121679</v>
      </c>
      <c r="C10" s="9">
        <f>9293+115145</f>
        <v>124438</v>
      </c>
      <c r="IR10" s="2"/>
      <c r="IS10" s="2"/>
      <c r="IT10" s="2"/>
      <c r="IU10" s="2"/>
      <c r="IV10" s="2"/>
    </row>
    <row r="11" spans="1:256" ht="15" x14ac:dyDescent="0.25">
      <c r="A11" s="7" t="s">
        <v>11</v>
      </c>
      <c r="B11" s="8">
        <v>246688</v>
      </c>
      <c r="C11" s="9">
        <f>159254+131400</f>
        <v>290654</v>
      </c>
      <c r="IR11" s="2"/>
      <c r="IS11" s="2"/>
      <c r="IT11" s="2"/>
      <c r="IU11" s="2"/>
      <c r="IV11" s="2"/>
    </row>
    <row r="12" spans="1:256" ht="15" x14ac:dyDescent="0.25">
      <c r="A12" s="7" t="s">
        <v>12</v>
      </c>
      <c r="B12" s="8">
        <v>109801</v>
      </c>
      <c r="C12" s="9">
        <v>53557</v>
      </c>
      <c r="IR12" s="2"/>
      <c r="IS12" s="2"/>
      <c r="IT12" s="2"/>
      <c r="IU12" s="2"/>
      <c r="IV12" s="2"/>
    </row>
    <row r="13" spans="1:256" ht="15" x14ac:dyDescent="0.25">
      <c r="A13" s="7" t="s">
        <v>13</v>
      </c>
      <c r="B13" s="8">
        <v>342005</v>
      </c>
      <c r="C13" s="9">
        <v>395665</v>
      </c>
      <c r="IR13" s="2"/>
      <c r="IS13" s="2"/>
      <c r="IT13" s="2"/>
      <c r="IU13" s="2"/>
      <c r="IV13" s="2"/>
    </row>
    <row r="14" spans="1:256" ht="15" x14ac:dyDescent="0.25">
      <c r="A14" s="7" t="s">
        <v>14</v>
      </c>
      <c r="B14" s="8">
        <v>588910</v>
      </c>
      <c r="C14" s="9">
        <f>2371055*0.3582</f>
        <v>849311.90100000007</v>
      </c>
      <c r="IR14" s="2"/>
      <c r="IS14" s="2"/>
      <c r="IT14" s="2"/>
      <c r="IU14" s="2"/>
      <c r="IV14" s="2"/>
    </row>
    <row r="15" spans="1:256" ht="15" x14ac:dyDescent="0.25">
      <c r="A15" s="6" t="s">
        <v>15</v>
      </c>
      <c r="B15" s="10">
        <v>4077417</v>
      </c>
      <c r="C15" s="11">
        <f>SUM(C4:C14)</f>
        <v>4561980.9010000005</v>
      </c>
      <c r="IR15" s="2"/>
      <c r="IS15" s="2"/>
      <c r="IT15" s="2"/>
      <c r="IU15" s="2"/>
      <c r="IV15" s="2"/>
    </row>
    <row r="16" spans="1:256" ht="15" x14ac:dyDescent="0.25">
      <c r="A16" s="6"/>
      <c r="B16" s="12"/>
      <c r="C16" s="9"/>
      <c r="IR16" s="2"/>
      <c r="IS16" s="2"/>
      <c r="IT16" s="2"/>
      <c r="IU16" s="2"/>
      <c r="IV16" s="2"/>
    </row>
    <row r="17" spans="1:256" ht="15" x14ac:dyDescent="0.25">
      <c r="A17" s="6" t="s">
        <v>16</v>
      </c>
      <c r="B17" s="7"/>
      <c r="C17" s="9"/>
      <c r="IR17" s="2"/>
      <c r="IS17" s="2"/>
      <c r="IT17" s="2"/>
      <c r="IU17" s="2"/>
      <c r="IV17" s="2"/>
    </row>
    <row r="18" spans="1:256" ht="15" x14ac:dyDescent="0.25">
      <c r="A18" s="7" t="s">
        <v>17</v>
      </c>
      <c r="B18" s="8">
        <v>2399994</v>
      </c>
      <c r="C18" s="9">
        <v>2552811</v>
      </c>
      <c r="IR18" s="2"/>
      <c r="IS18" s="2"/>
      <c r="IT18" s="2"/>
      <c r="IU18" s="2"/>
      <c r="IV18" s="2"/>
    </row>
    <row r="19" spans="1:256" ht="15" x14ac:dyDescent="0.25">
      <c r="A19" s="7" t="s">
        <v>6</v>
      </c>
      <c r="B19" s="8">
        <v>390708</v>
      </c>
      <c r="C19" s="9">
        <f>242592-C6</f>
        <v>230247</v>
      </c>
      <c r="IR19" s="2"/>
      <c r="IS19" s="2"/>
      <c r="IT19" s="2"/>
      <c r="IU19" s="2"/>
      <c r="IV19" s="2"/>
    </row>
    <row r="20" spans="1:256" ht="15" x14ac:dyDescent="0.25">
      <c r="A20" s="7" t="s">
        <v>18</v>
      </c>
      <c r="B20" s="8">
        <v>816440</v>
      </c>
      <c r="C20" s="9">
        <v>825640</v>
      </c>
      <c r="IR20" s="2"/>
      <c r="IS20" s="2"/>
      <c r="IT20" s="2"/>
      <c r="IU20" s="2"/>
      <c r="IV20" s="2"/>
    </row>
    <row r="21" spans="1:256" ht="15" x14ac:dyDescent="0.25">
      <c r="A21" s="7" t="s">
        <v>19</v>
      </c>
      <c r="B21" s="8">
        <v>936355</v>
      </c>
      <c r="C21" s="9">
        <v>945855</v>
      </c>
      <c r="IR21" s="2"/>
      <c r="IS21" s="2"/>
      <c r="IT21" s="2"/>
      <c r="IU21" s="2"/>
      <c r="IV21" s="2"/>
    </row>
    <row r="22" spans="1:256" ht="15" x14ac:dyDescent="0.25">
      <c r="A22" s="7" t="s">
        <v>20</v>
      </c>
      <c r="B22" s="8">
        <v>625287</v>
      </c>
      <c r="C22" s="9">
        <v>786604</v>
      </c>
      <c r="IR22" s="2"/>
      <c r="IS22" s="2"/>
      <c r="IT22" s="2"/>
      <c r="IU22" s="2"/>
      <c r="IV22" s="2"/>
    </row>
    <row r="23" spans="1:256" ht="15" x14ac:dyDescent="0.25">
      <c r="A23" s="7" t="s">
        <v>10</v>
      </c>
      <c r="B23" s="8">
        <v>18719</v>
      </c>
      <c r="C23" s="9">
        <f>126102-C10+11712</f>
        <v>13376</v>
      </c>
      <c r="IR23" s="2"/>
      <c r="IS23" s="2"/>
      <c r="IT23" s="2"/>
      <c r="IU23" s="2"/>
      <c r="IV23" s="2"/>
    </row>
    <row r="24" spans="1:256" ht="15" x14ac:dyDescent="0.25">
      <c r="A24" s="7" t="s">
        <v>21</v>
      </c>
      <c r="B24" s="8">
        <v>412099</v>
      </c>
      <c r="C24" s="9">
        <v>335000</v>
      </c>
      <c r="IR24" s="2"/>
      <c r="IS24" s="2"/>
      <c r="IT24" s="2"/>
      <c r="IU24" s="2"/>
      <c r="IV24" s="2"/>
    </row>
    <row r="25" spans="1:256" ht="15" x14ac:dyDescent="0.25">
      <c r="A25" s="7" t="s">
        <v>12</v>
      </c>
      <c r="B25" s="8">
        <v>196966</v>
      </c>
      <c r="C25" s="9">
        <v>52308</v>
      </c>
      <c r="IR25" s="2"/>
      <c r="IS25" s="2"/>
      <c r="IT25" s="2"/>
      <c r="IU25" s="2"/>
      <c r="IV25" s="2"/>
    </row>
    <row r="26" spans="1:256" ht="15" x14ac:dyDescent="0.25">
      <c r="A26" s="7" t="s">
        <v>22</v>
      </c>
      <c r="B26" s="8">
        <v>360883</v>
      </c>
      <c r="C26" s="9">
        <v>395785</v>
      </c>
      <c r="IR26" s="2"/>
      <c r="IS26" s="2"/>
      <c r="IT26" s="2"/>
      <c r="IU26" s="2"/>
      <c r="IV26" s="2"/>
    </row>
    <row r="27" spans="1:256" ht="15" x14ac:dyDescent="0.25">
      <c r="A27" s="7" t="s">
        <v>23</v>
      </c>
      <c r="B27" s="8">
        <v>140185</v>
      </c>
      <c r="C27" s="9">
        <f>667307+15900+52589-493674</f>
        <v>242122</v>
      </c>
      <c r="IR27" s="2"/>
      <c r="IS27" s="2"/>
      <c r="IT27" s="2"/>
      <c r="IU27" s="2"/>
      <c r="IV27" s="2"/>
    </row>
    <row r="28" spans="1:256" ht="15" x14ac:dyDescent="0.25">
      <c r="A28" s="7" t="s">
        <v>14</v>
      </c>
      <c r="B28" s="8">
        <v>1075542</v>
      </c>
      <c r="C28" s="9">
        <f>2371055-849312+12477</f>
        <v>1534220</v>
      </c>
      <c r="IR28" s="2"/>
      <c r="IS28" s="2"/>
      <c r="IT28" s="2"/>
      <c r="IU28" s="2"/>
      <c r="IV28" s="2"/>
    </row>
    <row r="29" spans="1:256" ht="15" x14ac:dyDescent="0.25">
      <c r="A29" s="6" t="s">
        <v>24</v>
      </c>
      <c r="B29" s="10">
        <f>SUM(B18:B28)</f>
        <v>7373178</v>
      </c>
      <c r="C29" s="11">
        <f>SUM(C18:C28)</f>
        <v>7913968</v>
      </c>
      <c r="IR29" s="2"/>
      <c r="IS29" s="2"/>
      <c r="IT29" s="2"/>
      <c r="IU29" s="2"/>
      <c r="IV29" s="2"/>
    </row>
    <row r="30" spans="1:256" ht="15" x14ac:dyDescent="0.25">
      <c r="A30" s="6"/>
      <c r="B30" s="12"/>
      <c r="C30" s="9"/>
      <c r="IR30" s="2"/>
      <c r="IS30" s="2"/>
      <c r="IT30" s="2"/>
      <c r="IU30" s="2"/>
      <c r="IV30" s="2"/>
    </row>
    <row r="31" spans="1:256" ht="15" x14ac:dyDescent="0.25">
      <c r="A31" s="6" t="s">
        <v>25</v>
      </c>
      <c r="B31" s="7"/>
      <c r="C31" s="9"/>
      <c r="IR31" s="2"/>
      <c r="IS31" s="2"/>
      <c r="IT31" s="2"/>
      <c r="IU31" s="2"/>
      <c r="IV31" s="2"/>
    </row>
    <row r="32" spans="1:256" ht="15" x14ac:dyDescent="0.25">
      <c r="A32" s="7" t="s">
        <v>26</v>
      </c>
      <c r="B32" s="8">
        <v>203652</v>
      </c>
      <c r="C32" s="9">
        <v>390049</v>
      </c>
      <c r="IR32" s="2"/>
      <c r="IS32" s="2"/>
      <c r="IT32" s="2"/>
      <c r="IU32" s="2"/>
      <c r="IV32" s="2"/>
    </row>
    <row r="33" spans="1:256" ht="15" x14ac:dyDescent="0.25">
      <c r="A33" s="7" t="s">
        <v>27</v>
      </c>
      <c r="B33" s="8">
        <v>286971</v>
      </c>
      <c r="C33" s="9">
        <f>864456-19619</f>
        <v>844837</v>
      </c>
      <c r="IR33" s="2"/>
      <c r="IS33" s="2"/>
      <c r="IT33" s="2"/>
      <c r="IU33" s="2"/>
      <c r="IV33" s="2"/>
    </row>
    <row r="34" spans="1:256" ht="15" x14ac:dyDescent="0.25">
      <c r="A34" s="7" t="s">
        <v>28</v>
      </c>
      <c r="B34" s="8">
        <v>129616</v>
      </c>
      <c r="C34" s="9">
        <v>88571</v>
      </c>
      <c r="IR34" s="2"/>
      <c r="IS34" s="2"/>
      <c r="IT34" s="2"/>
      <c r="IU34" s="2"/>
      <c r="IV34" s="2"/>
    </row>
    <row r="35" spans="1:256" ht="15" x14ac:dyDescent="0.25">
      <c r="A35" s="7" t="s">
        <v>29</v>
      </c>
      <c r="B35" s="8">
        <v>380314</v>
      </c>
      <c r="C35" s="9">
        <v>0</v>
      </c>
      <c r="IR35" s="2"/>
      <c r="IS35" s="2"/>
      <c r="IT35" s="2"/>
      <c r="IU35" s="2"/>
      <c r="IV35" s="2"/>
    </row>
    <row r="36" spans="1:256" ht="15" x14ac:dyDescent="0.25">
      <c r="A36" s="7" t="s">
        <v>30</v>
      </c>
      <c r="B36" s="8"/>
      <c r="C36" s="9">
        <v>300000</v>
      </c>
      <c r="IR36" s="2"/>
      <c r="IS36" s="2"/>
      <c r="IT36" s="2"/>
      <c r="IU36" s="2"/>
      <c r="IV36" s="2"/>
    </row>
    <row r="37" spans="1:256" ht="15" x14ac:dyDescent="0.25">
      <c r="A37" s="6" t="s">
        <v>31</v>
      </c>
      <c r="B37" s="10">
        <f>SUM(B32:B36)</f>
        <v>1000553</v>
      </c>
      <c r="C37" s="11">
        <f>SUM(C32:C36)</f>
        <v>1623457</v>
      </c>
      <c r="IR37" s="2"/>
      <c r="IS37" s="2"/>
      <c r="IT37" s="2"/>
      <c r="IU37" s="2"/>
      <c r="IV37" s="2"/>
    </row>
    <row r="38" spans="1:256" ht="15" x14ac:dyDescent="0.25">
      <c r="A38" s="6"/>
      <c r="B38" s="12"/>
      <c r="C38" s="9"/>
      <c r="IR38" s="2"/>
      <c r="IS38" s="2"/>
      <c r="IT38" s="2"/>
      <c r="IU38" s="2"/>
      <c r="IV38" s="2"/>
    </row>
    <row r="39" spans="1:256" ht="15" x14ac:dyDescent="0.25">
      <c r="A39" s="6" t="s">
        <v>32</v>
      </c>
      <c r="B39" s="7"/>
      <c r="C39" s="9"/>
      <c r="IR39" s="2"/>
      <c r="IS39" s="2"/>
      <c r="IT39" s="2"/>
      <c r="IU39" s="2"/>
      <c r="IV39" s="2"/>
    </row>
    <row r="40" spans="1:256" ht="15" x14ac:dyDescent="0.25">
      <c r="A40" s="7" t="s">
        <v>33</v>
      </c>
      <c r="B40" s="8">
        <v>354575</v>
      </c>
      <c r="C40" s="9">
        <v>377296</v>
      </c>
      <c r="IR40" s="2"/>
      <c r="IS40" s="2"/>
      <c r="IT40" s="2"/>
      <c r="IU40" s="2"/>
      <c r="IV40" s="2"/>
    </row>
    <row r="41" spans="1:256" ht="15" x14ac:dyDescent="0.25">
      <c r="A41" s="6" t="s">
        <v>34</v>
      </c>
      <c r="B41" s="10">
        <v>354575</v>
      </c>
      <c r="C41" s="11">
        <f>SUM(C40)</f>
        <v>377296</v>
      </c>
      <c r="IR41" s="2"/>
      <c r="IS41" s="2"/>
      <c r="IT41" s="2"/>
      <c r="IU41" s="2"/>
      <c r="IV41" s="2"/>
    </row>
    <row r="42" spans="1:256" ht="15" x14ac:dyDescent="0.25">
      <c r="A42" s="6"/>
      <c r="B42" s="12"/>
      <c r="C42" s="9"/>
      <c r="IR42" s="2"/>
      <c r="IS42" s="2"/>
      <c r="IT42" s="2"/>
      <c r="IU42" s="2"/>
      <c r="IV42" s="2"/>
    </row>
    <row r="43" spans="1:256" ht="15" x14ac:dyDescent="0.25">
      <c r="A43" s="6" t="s">
        <v>35</v>
      </c>
      <c r="B43" s="7"/>
      <c r="C43" s="9"/>
      <c r="IR43" s="2"/>
      <c r="IS43" s="2"/>
      <c r="IT43" s="2"/>
      <c r="IU43" s="2"/>
      <c r="IV43" s="2"/>
    </row>
    <row r="44" spans="1:256" ht="15" x14ac:dyDescent="0.25">
      <c r="A44" s="7" t="s">
        <v>36</v>
      </c>
      <c r="B44" s="8">
        <v>360023</v>
      </c>
      <c r="C44" s="9">
        <f>382947+256768</f>
        <v>639715</v>
      </c>
      <c r="IR44" s="2"/>
      <c r="IS44" s="2"/>
      <c r="IT44" s="2"/>
      <c r="IU44" s="2"/>
      <c r="IV44" s="2"/>
    </row>
    <row r="45" spans="1:256" ht="15" x14ac:dyDescent="0.25">
      <c r="A45" s="7" t="s">
        <v>19</v>
      </c>
      <c r="B45" s="8">
        <v>12591</v>
      </c>
      <c r="C45" s="9">
        <v>8561</v>
      </c>
      <c r="IR45" s="2"/>
      <c r="IS45" s="2"/>
      <c r="IT45" s="2"/>
      <c r="IU45" s="2"/>
      <c r="IV45" s="2"/>
    </row>
    <row r="46" spans="1:256" ht="15" x14ac:dyDescent="0.25">
      <c r="A46" s="7" t="s">
        <v>21</v>
      </c>
      <c r="B46" s="8">
        <v>45463</v>
      </c>
      <c r="C46" s="9">
        <v>25630</v>
      </c>
      <c r="IR46" s="2"/>
      <c r="IS46" s="2"/>
      <c r="IT46" s="2"/>
      <c r="IU46" s="2"/>
      <c r="IV46" s="2"/>
    </row>
    <row r="47" spans="1:256" ht="15" x14ac:dyDescent="0.25">
      <c r="A47" s="6" t="s">
        <v>37</v>
      </c>
      <c r="B47" s="10">
        <v>418077</v>
      </c>
      <c r="C47" s="11">
        <f>SUM(C44:C46)</f>
        <v>673906</v>
      </c>
      <c r="IR47" s="2"/>
      <c r="IS47" s="2"/>
      <c r="IT47" s="2"/>
      <c r="IU47" s="2"/>
      <c r="IV47" s="2"/>
    </row>
    <row r="48" spans="1:256" ht="15" x14ac:dyDescent="0.25">
      <c r="A48" s="7"/>
      <c r="B48" s="7"/>
      <c r="C48" s="9"/>
      <c r="IR48" s="2"/>
      <c r="IS48" s="2"/>
      <c r="IT48" s="2"/>
      <c r="IU48" s="2"/>
      <c r="IV48" s="2"/>
    </row>
    <row r="49" spans="1:257" ht="15" x14ac:dyDescent="0.25">
      <c r="A49" s="6" t="s">
        <v>38</v>
      </c>
      <c r="B49" s="13">
        <v>43575000</v>
      </c>
      <c r="C49" s="9">
        <f>39150919+8536178+236976+50000-919353-2695746+67374-1496461</f>
        <v>42929887</v>
      </c>
      <c r="IR49" s="2"/>
      <c r="IS49" s="2"/>
      <c r="IT49" s="2"/>
      <c r="IU49" s="2"/>
      <c r="IV49" s="2"/>
    </row>
    <row r="50" spans="1:257" ht="15" x14ac:dyDescent="0.25">
      <c r="A50" s="6" t="s">
        <v>39</v>
      </c>
      <c r="B50" s="13">
        <v>2600000</v>
      </c>
      <c r="C50" s="9">
        <f>2971200+647453+523239-86088</f>
        <v>4055804</v>
      </c>
      <c r="IR50" s="2"/>
      <c r="IS50" s="2"/>
      <c r="IT50" s="2"/>
      <c r="IU50" s="2"/>
      <c r="IV50" s="2"/>
    </row>
    <row r="51" spans="1:257" ht="15" x14ac:dyDescent="0.25">
      <c r="A51" s="6" t="s">
        <v>40</v>
      </c>
      <c r="B51" s="13">
        <v>774700</v>
      </c>
      <c r="C51" s="9">
        <f>723900*1.27</f>
        <v>919353</v>
      </c>
      <c r="IR51" s="2"/>
      <c r="IS51" s="2"/>
      <c r="IT51" s="2"/>
      <c r="IU51" s="2"/>
      <c r="IV51" s="2"/>
    </row>
    <row r="52" spans="1:257" ht="15" x14ac:dyDescent="0.25">
      <c r="A52" s="6" t="s">
        <v>41</v>
      </c>
      <c r="B52" s="13">
        <v>72000</v>
      </c>
      <c r="C52" s="9">
        <v>91615</v>
      </c>
      <c r="IR52" s="2"/>
      <c r="IS52" s="2"/>
      <c r="IT52" s="2"/>
      <c r="IU52" s="2"/>
      <c r="IV52" s="2"/>
    </row>
    <row r="53" spans="1:257" ht="15" x14ac:dyDescent="0.25">
      <c r="A53" s="6" t="s">
        <v>42</v>
      </c>
      <c r="B53" s="13">
        <v>561000</v>
      </c>
      <c r="C53" s="9">
        <v>887560</v>
      </c>
      <c r="IR53" s="2"/>
      <c r="IS53" s="2"/>
      <c r="IT53" s="2"/>
      <c r="IU53" s="2"/>
      <c r="IV53" s="2"/>
    </row>
    <row r="54" spans="1:257" ht="15" x14ac:dyDescent="0.25">
      <c r="A54" s="6" t="s">
        <v>43</v>
      </c>
      <c r="B54" s="13">
        <v>964500</v>
      </c>
      <c r="C54" s="9">
        <v>0</v>
      </c>
      <c r="IR54" s="2"/>
      <c r="IS54" s="2"/>
      <c r="IT54" s="2"/>
      <c r="IU54" s="2"/>
      <c r="IV54" s="2"/>
    </row>
    <row r="55" spans="1:257" ht="15" x14ac:dyDescent="0.25">
      <c r="A55" s="14"/>
      <c r="B55" s="15"/>
      <c r="C55" s="16">
        <f>SUM(C49:C54)</f>
        <v>48884219</v>
      </c>
      <c r="D55" s="17"/>
      <c r="IR55" s="2"/>
      <c r="IS55" s="2"/>
      <c r="IT55" s="2"/>
      <c r="IU55" s="2"/>
      <c r="IV55" s="2"/>
    </row>
    <row r="56" spans="1:257" ht="15" x14ac:dyDescent="0.25">
      <c r="A56" s="14"/>
      <c r="B56" s="15"/>
      <c r="C56" s="18"/>
      <c r="IR56" s="2"/>
      <c r="IS56" s="2"/>
      <c r="IT56" s="2"/>
      <c r="IU56" s="2"/>
      <c r="IV56" s="2"/>
    </row>
    <row r="57" spans="1:257" ht="15" x14ac:dyDescent="0.25">
      <c r="A57" s="18"/>
      <c r="B57" s="18"/>
      <c r="C57" s="18"/>
      <c r="IR57" s="2"/>
      <c r="IS57" s="2"/>
      <c r="IT57" s="2"/>
      <c r="IU57" s="2"/>
      <c r="IV57" s="2"/>
    </row>
    <row r="58" spans="1:257" ht="18.75" x14ac:dyDescent="0.3">
      <c r="A58" s="19" t="s">
        <v>44</v>
      </c>
      <c r="B58" s="20">
        <f>SUM(B15,B29,B37,B41,B47,B49:B54)</f>
        <v>61771000</v>
      </c>
      <c r="C58" s="20">
        <f>SUM(C15,C29,C37,C41,C47,C49:C54)</f>
        <v>64034826.901000001</v>
      </c>
      <c r="IR58" s="2"/>
      <c r="IS58" s="2"/>
      <c r="IT58" s="2"/>
      <c r="IU58" s="2"/>
      <c r="IV58" s="2"/>
    </row>
    <row r="59" spans="1:257" ht="15" x14ac:dyDescent="0.25">
      <c r="A59" s="18"/>
      <c r="B59" s="18"/>
      <c r="C59" s="18"/>
      <c r="IR59" s="2"/>
      <c r="IS59" s="2"/>
      <c r="IT59" s="2"/>
      <c r="IU59" s="2"/>
      <c r="IV59" s="2"/>
    </row>
    <row r="60" spans="1:257" s="24" customFormat="1" ht="15" hidden="1" x14ac:dyDescent="0.25">
      <c r="A60" s="21"/>
      <c r="B60" s="18"/>
      <c r="C60" s="2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23"/>
      <c r="IS60" s="23"/>
      <c r="IT60" s="23"/>
      <c r="IU60" s="23"/>
      <c r="IV60" s="23"/>
      <c r="IW60" s="1"/>
    </row>
    <row r="61" spans="1:257" s="24" customFormat="1" ht="30" x14ac:dyDescent="0.25">
      <c r="A61" s="25" t="s">
        <v>45</v>
      </c>
      <c r="B61" s="18"/>
      <c r="C61" s="22">
        <v>61770996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23"/>
      <c r="IS61" s="23"/>
      <c r="IT61" s="23"/>
      <c r="IU61" s="23"/>
      <c r="IV61" s="23"/>
      <c r="IW61" s="1"/>
    </row>
    <row r="62" spans="1:257" s="24" customFormat="1" ht="15" x14ac:dyDescent="0.25">
      <c r="A62" s="21"/>
      <c r="B62" s="18"/>
      <c r="C62" s="2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23"/>
      <c r="IS62" s="23"/>
      <c r="IT62" s="23"/>
      <c r="IU62" s="23"/>
      <c r="IV62" s="23"/>
      <c r="IW62" s="1"/>
    </row>
    <row r="63" spans="1:257" s="24" customFormat="1" ht="15" x14ac:dyDescent="0.25">
      <c r="A63" s="21" t="s">
        <v>46</v>
      </c>
      <c r="B63" s="18"/>
      <c r="C63" s="22">
        <f>C58-C61</f>
        <v>2263830.9010000005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3"/>
      <c r="IS63" s="23"/>
      <c r="IT63" s="23"/>
      <c r="IU63" s="23"/>
      <c r="IV63" s="23"/>
      <c r="IW63" s="1"/>
    </row>
    <row r="64" spans="1:257" s="24" customFormat="1" ht="15" x14ac:dyDescent="0.25">
      <c r="A64" s="21"/>
      <c r="B64" s="18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3"/>
      <c r="IS64" s="23"/>
      <c r="IT64" s="23"/>
      <c r="IU64" s="23"/>
      <c r="IV64" s="23"/>
      <c r="IW64" s="1"/>
    </row>
    <row r="65" spans="1:257" s="24" customFormat="1" ht="15" x14ac:dyDescent="0.25">
      <c r="A65" s="25"/>
      <c r="B65" s="18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3"/>
      <c r="IS65" s="23"/>
      <c r="IT65" s="23"/>
      <c r="IU65" s="23"/>
      <c r="IV65" s="23"/>
      <c r="IW65" s="1"/>
    </row>
    <row r="66" spans="1:257" s="24" customFormat="1" ht="15" x14ac:dyDescent="0.25">
      <c r="A66" s="25"/>
      <c r="B66" s="18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3"/>
      <c r="IS66" s="23"/>
      <c r="IT66" s="23"/>
      <c r="IU66" s="23"/>
      <c r="IV66" s="23"/>
      <c r="IW66" s="1"/>
    </row>
    <row r="67" spans="1:257" s="24" customFormat="1" ht="15" x14ac:dyDescent="0.25">
      <c r="A67" s="21"/>
      <c r="B67" s="18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23"/>
      <c r="IS67" s="23"/>
      <c r="IT67" s="23"/>
      <c r="IU67" s="23"/>
      <c r="IV67" s="23"/>
      <c r="IW67" s="1"/>
    </row>
    <row r="68" spans="1:257" s="24" customFormat="1" ht="15" x14ac:dyDescent="0.25">
      <c r="A68" s="21"/>
      <c r="B68" s="18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23"/>
      <c r="IS68" s="23"/>
      <c r="IT68" s="23"/>
      <c r="IU68" s="23"/>
      <c r="IV68" s="23"/>
      <c r="IW68" s="1"/>
    </row>
    <row r="69" spans="1:257" s="24" customFormat="1" ht="15" x14ac:dyDescent="0.25">
      <c r="A69" s="21"/>
      <c r="B69" s="18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23"/>
      <c r="IS69" s="23"/>
      <c r="IT69" s="23"/>
      <c r="IU69" s="23"/>
      <c r="IV69" s="23"/>
      <c r="IW69" s="1"/>
    </row>
    <row r="70" spans="1:257" ht="18.75" x14ac:dyDescent="0.3">
      <c r="A70" s="26"/>
      <c r="B70" s="18"/>
      <c r="C70" s="27"/>
      <c r="IR70" s="2"/>
      <c r="IS70" s="2"/>
      <c r="IT70" s="2"/>
      <c r="IU70" s="2"/>
      <c r="IV70" s="2"/>
    </row>
    <row r="71" spans="1:257" ht="18.75" x14ac:dyDescent="0.3">
      <c r="A71" s="28"/>
      <c r="B71" s="18"/>
      <c r="C71" s="27"/>
      <c r="IR71" s="2"/>
      <c r="IS71" s="2"/>
      <c r="IT71" s="2"/>
      <c r="IU71" s="2"/>
      <c r="IV71" s="2"/>
    </row>
    <row r="72" spans="1:257" ht="15" x14ac:dyDescent="0.25">
      <c r="A72" s="28"/>
      <c r="B72" s="18"/>
      <c r="C72" s="29"/>
      <c r="IR72" s="2"/>
      <c r="IS72" s="2"/>
      <c r="IT72" s="2"/>
      <c r="IU72" s="2"/>
      <c r="IV72" s="2"/>
    </row>
    <row r="73" spans="1:257" ht="15" x14ac:dyDescent="0.25">
      <c r="A73" s="28"/>
      <c r="B73" s="18"/>
      <c r="C73" s="29"/>
      <c r="IR73" s="2"/>
      <c r="IS73" s="2"/>
      <c r="IT73" s="2"/>
      <c r="IU73" s="2"/>
      <c r="IV73" s="2"/>
    </row>
    <row r="74" spans="1:257" ht="15" x14ac:dyDescent="0.25">
      <c r="A74" s="28"/>
      <c r="B74" s="18"/>
      <c r="C74" s="29"/>
      <c r="IR74" s="2"/>
      <c r="IS74" s="2"/>
      <c r="IT74" s="2"/>
      <c r="IU74" s="2"/>
      <c r="IV74" s="2"/>
    </row>
    <row r="75" spans="1:257" x14ac:dyDescent="0.2">
      <c r="C75" s="30"/>
    </row>
    <row r="76" spans="1:257" x14ac:dyDescent="0.2">
      <c r="C76" s="31"/>
    </row>
    <row r="77" spans="1:257" x14ac:dyDescent="0.2">
      <c r="C77" s="31"/>
    </row>
    <row r="78" spans="1:257" ht="15" x14ac:dyDescent="0.25">
      <c r="A78" s="32"/>
      <c r="B78" s="14"/>
      <c r="C78" s="33"/>
      <c r="IR78" s="2"/>
      <c r="IS78" s="2"/>
      <c r="IT78" s="2"/>
      <c r="IU78" s="2"/>
      <c r="IV78" s="2"/>
    </row>
    <row r="80" spans="1:257" x14ac:dyDescent="0.2">
      <c r="C80" s="34"/>
    </row>
  </sheetData>
  <mergeCells count="1">
    <mergeCell ref="A1:C1"/>
  </mergeCell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7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 x14ac:dyDescent="0.2"/>
  <cols>
    <col min="1" max="1" width="13.5703125" style="1"/>
    <col min="2" max="2" width="21.28515625" style="1"/>
    <col min="3" max="3" width="20.140625" style="1"/>
    <col min="4" max="4" width="19.140625" style="1"/>
    <col min="5" max="5" width="20.140625" style="1"/>
    <col min="6" max="257" width="10.42578125" style="1"/>
    <col min="258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 x14ac:dyDescent="0.2"/>
  <cols>
    <col min="1" max="257" width="10.42578125" style="1"/>
    <col min="258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cp:lastPrinted>2017-05-16T07:07:11Z</cp:lastPrinted>
  <dcterms:created xsi:type="dcterms:W3CDTF">2017-05-04T07:11:07Z</dcterms:created>
  <dcterms:modified xsi:type="dcterms:W3CDTF">2017-05-16T07:07:26Z</dcterms:modified>
</cp:coreProperties>
</file>