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7725"/>
  </bookViews>
  <sheets>
    <sheet name="Hulladék" sheetId="1" r:id="rId1"/>
  </sheets>
  <definedNames>
    <definedName name="Print_Area_1">Hulladék!$A$1:$E$82</definedName>
  </definedNames>
  <calcPr calcId="145621"/>
</workbook>
</file>

<file path=xl/calcChain.xml><?xml version="1.0" encoding="utf-8"?>
<calcChain xmlns="http://schemas.openxmlformats.org/spreadsheetml/2006/main">
  <c r="C8" i="1" l="1"/>
  <c r="C20" i="1"/>
  <c r="C24" i="1" s="1"/>
  <c r="B24" i="1"/>
  <c r="C28" i="1"/>
  <c r="C30" i="1" s="1"/>
  <c r="B30" i="1"/>
  <c r="C38" i="1"/>
  <c r="C47" i="1" s="1"/>
  <c r="C39" i="1"/>
  <c r="C43" i="1"/>
  <c r="C44" i="1"/>
  <c r="B47" i="1"/>
  <c r="C50" i="1"/>
  <c r="B51" i="1"/>
  <c r="C51" i="1"/>
  <c r="C61" i="1"/>
  <c r="C63" i="1" s="1"/>
  <c r="B63" i="1"/>
  <c r="B71" i="1"/>
  <c r="C71" i="1"/>
  <c r="C54" i="1" l="1"/>
  <c r="B54" i="1"/>
  <c r="C64" i="1"/>
</calcChain>
</file>

<file path=xl/sharedStrings.xml><?xml version="1.0" encoding="utf-8"?>
<sst xmlns="http://schemas.openxmlformats.org/spreadsheetml/2006/main" count="69" uniqueCount="65">
  <si>
    <t>A Martfűi Városfejlesztési Nonprofit Kft. 2016. évi költségvetés HULLADÉKGAZDÁLKODÁS</t>
  </si>
  <si>
    <t>KÖLTSÉGHELYEK  kiadások</t>
  </si>
  <si>
    <t>Teljesülés 2016.12.31</t>
  </si>
  <si>
    <t>Különféle szolgáltatások</t>
  </si>
  <si>
    <t>Gázenergia</t>
  </si>
  <si>
    <t>Villamosenergia</t>
  </si>
  <si>
    <t>Víz- és csatorna</t>
  </si>
  <si>
    <t>könyvelés</t>
  </si>
  <si>
    <t>Könyvvizsgálat</t>
  </si>
  <si>
    <t>Számlavezetési díj</t>
  </si>
  <si>
    <t>kisértékű anyagi eszközök</t>
  </si>
  <si>
    <t>Postaköltség</t>
  </si>
  <si>
    <t>Hulladékszállítás</t>
  </si>
  <si>
    <t>Termálfűtés rásegítés</t>
  </si>
  <si>
    <t>Jogi tanácsadás/képviselet</t>
  </si>
  <si>
    <t>Telefonköltség</t>
  </si>
  <si>
    <t>Internet/ kábel tv.</t>
  </si>
  <si>
    <t>Tűzoltókészülékek karbantartása</t>
  </si>
  <si>
    <t>Tűz- és munkavédelem</t>
  </si>
  <si>
    <t>Gépek, berendezések karbantartása</t>
  </si>
  <si>
    <t>Távfelügyelet, riasztó</t>
  </si>
  <si>
    <t>Rovar és rágcsálóirtás</t>
  </si>
  <si>
    <t>Összesen:</t>
  </si>
  <si>
    <t>Személyhez kapcs. KTg. Tér és hjár.</t>
  </si>
  <si>
    <t>Étkezési utalvány+jár</t>
  </si>
  <si>
    <t>Foglalkoztatás E.Ü.</t>
  </si>
  <si>
    <t>Belföldi kiküldetés, munkába járás</t>
  </si>
  <si>
    <t>Védőital</t>
  </si>
  <si>
    <t>Intézm. Üzem. Fennt. Kiadások</t>
  </si>
  <si>
    <t>Csekk rendelés</t>
  </si>
  <si>
    <t>Anyagbeszerzés, épület karbantartás</t>
  </si>
  <si>
    <t>Tisztítószer</t>
  </si>
  <si>
    <t>Irodaszer, nyomtatvány</t>
  </si>
  <si>
    <t>Számítástechnika szolgáltatás</t>
  </si>
  <si>
    <t>Munkaruha</t>
  </si>
  <si>
    <r>
      <t xml:space="preserve">Telephely </t>
    </r>
    <r>
      <rPr>
        <b/>
        <sz val="12"/>
        <color rgb="FF000000"/>
        <rFont val="Times New Roman"/>
        <family val="1"/>
        <charset val="238"/>
      </rPr>
      <t>bérleti díjak</t>
    </r>
    <r>
      <rPr>
        <sz val="12"/>
        <color rgb="FF000000"/>
        <rFont val="Times New Roman"/>
        <family val="1"/>
        <charset val="238"/>
      </rPr>
      <t>, fenntart.</t>
    </r>
  </si>
  <si>
    <t>Felelősség és vagyonbiztosítás</t>
  </si>
  <si>
    <t>Közlöny, szaklapok, oktatás</t>
  </si>
  <si>
    <t>Marketing</t>
  </si>
  <si>
    <t>Felügyeleti díj, eng., hatósági díj</t>
  </si>
  <si>
    <t>Lerakási díj</t>
  </si>
  <si>
    <t>Gépjárművel kapcs. Költségek</t>
  </si>
  <si>
    <t>Edények mosatása</t>
  </si>
  <si>
    <t>Egyéb üzemeltetési költségek (szemetes zs)</t>
  </si>
  <si>
    <t>Reprezentáció</t>
  </si>
  <si>
    <t>Összesen</t>
  </si>
  <si>
    <t>Bér+járulék</t>
  </si>
  <si>
    <t>Amortizáció</t>
  </si>
  <si>
    <t>Költségek Mindösszesen:</t>
  </si>
  <si>
    <t>Bevétel összesen:</t>
  </si>
  <si>
    <t>kiszámlázott hulladékbegyűjtési díj</t>
  </si>
  <si>
    <t>szelektív hulladék értékesítés + TESZED (fordított Áfás)</t>
  </si>
  <si>
    <t>Továbbszámlázott telefon</t>
  </si>
  <si>
    <t>Visszahatárolt egyéb bevétel</t>
  </si>
  <si>
    <t>Támogatás (munkaerő után)</t>
  </si>
  <si>
    <t>Kamatbevétel</t>
  </si>
  <si>
    <t>Bevételek Mindösszesen:</t>
  </si>
  <si>
    <t>Tevékenység eredménye</t>
  </si>
  <si>
    <t>Beruházás</t>
  </si>
  <si>
    <t>Házhoz menő szelektívhulladék-gyűjtés</t>
  </si>
  <si>
    <t>Nagynyomású mosó</t>
  </si>
  <si>
    <t>Targonca</t>
  </si>
  <si>
    <t>Kétcsészés rakodókanál</t>
  </si>
  <si>
    <t>A táblázat nem tartalmazza az ÁFA-t</t>
  </si>
  <si>
    <t>Éves terv         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</si>
</sst>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Ft&quot;"/>
    <numFmt numFmtId="165" formatCode="#,##0\ [$Ft-40E];[Red]\-#,##0\ [$Ft-40E]"/>
    <numFmt numFmtId="166" formatCode="0&quot;   &quot;"/>
  </numFmts>
  <fonts count="9">
    <font>
      <sz val="10"/>
      <name val="Arial"/>
      <family val="2"/>
      <charset val="238"/>
    </font>
    <font>
      <sz val="11"/>
      <color rgb="FF000000"/>
      <name val="Mangal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CFF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/>
    <xf numFmtId="0" fontId="2" fillId="0" borderId="1" xfId="1" applyFont="1" applyBorder="1"/>
    <xf numFmtId="164" fontId="3" fillId="0" borderId="0" xfId="1" applyNumberFormat="1" applyFont="1"/>
    <xf numFmtId="0" fontId="4" fillId="0" borderId="0" xfId="1" applyFont="1" applyBorder="1" applyAlignment="1">
      <alignment horizontal="center" wrapText="1"/>
    </xf>
    <xf numFmtId="164" fontId="3" fillId="0" borderId="3" xfId="1" applyNumberFormat="1" applyFont="1" applyBorder="1"/>
    <xf numFmtId="164" fontId="3" fillId="0" borderId="1" xfId="1" applyNumberFormat="1" applyFont="1" applyBorder="1"/>
    <xf numFmtId="164" fontId="3" fillId="0" borderId="4" xfId="1" applyNumberFormat="1" applyFont="1" applyBorder="1"/>
    <xf numFmtId="164" fontId="3" fillId="2" borderId="3" xfId="1" applyNumberFormat="1" applyFont="1" applyFill="1" applyBorder="1"/>
    <xf numFmtId="164" fontId="3" fillId="0" borderId="0" xfId="1" applyNumberFormat="1" applyFont="1" applyBorder="1"/>
    <xf numFmtId="0" fontId="5" fillId="0" borderId="0" xfId="1" applyFont="1"/>
    <xf numFmtId="0" fontId="4" fillId="0" borderId="0" xfId="1" applyFont="1" applyBorder="1"/>
    <xf numFmtId="0" fontId="6" fillId="2" borderId="0" xfId="1" applyFont="1" applyFill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4" fillId="2" borderId="0" xfId="1" applyFont="1" applyFill="1" applyBorder="1"/>
    <xf numFmtId="164" fontId="4" fillId="2" borderId="0" xfId="1" applyNumberFormat="1" applyFont="1" applyFill="1" applyBorder="1"/>
    <xf numFmtId="0" fontId="2" fillId="0" borderId="0" xfId="1" applyFont="1" applyBorder="1"/>
    <xf numFmtId="0" fontId="4" fillId="0" borderId="1" xfId="1" applyFont="1" applyBorder="1"/>
    <xf numFmtId="0" fontId="2" fillId="0" borderId="7" xfId="1" applyFont="1" applyBorder="1"/>
    <xf numFmtId="0" fontId="3" fillId="2" borderId="0" xfId="1" applyFont="1" applyFill="1" applyBorder="1"/>
    <xf numFmtId="0" fontId="4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164" fontId="2" fillId="0" borderId="0" xfId="1" applyNumberFormat="1" applyFont="1"/>
    <xf numFmtId="166" fontId="4" fillId="2" borderId="0" xfId="1" applyNumberFormat="1" applyFont="1" applyFill="1" applyBorder="1" applyAlignment="1">
      <alignment vertical="center"/>
    </xf>
    <xf numFmtId="0" fontId="4" fillId="0" borderId="6" xfId="1" applyFont="1" applyBorder="1" applyAlignment="1">
      <alignment horizontal="center" wrapText="1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0" fontId="4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5" fontId="5" fillId="0" borderId="0" xfId="1" applyNumberFormat="1" applyFont="1" applyFill="1" applyBorder="1"/>
    <xf numFmtId="164" fontId="3" fillId="2" borderId="1" xfId="1" applyNumberFormat="1" applyFont="1" applyFill="1" applyBorder="1"/>
    <xf numFmtId="164" fontId="4" fillId="3" borderId="1" xfId="1" applyNumberFormat="1" applyFont="1" applyFill="1" applyBorder="1"/>
    <xf numFmtId="164" fontId="4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/>
    <xf numFmtId="0" fontId="5" fillId="0" borderId="1" xfId="1" applyFont="1" applyBorder="1"/>
    <xf numFmtId="164" fontId="4" fillId="4" borderId="1" xfId="1" applyNumberFormat="1" applyFont="1" applyFill="1" applyBorder="1"/>
    <xf numFmtId="164" fontId="3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/>
    </xf>
    <xf numFmtId="164" fontId="4" fillId="2" borderId="1" xfId="1" applyNumberFormat="1" applyFont="1" applyFill="1" applyBorder="1"/>
    <xf numFmtId="164" fontId="4" fillId="3" borderId="3" xfId="1" applyNumberFormat="1" applyFont="1" applyFill="1" applyBorder="1"/>
    <xf numFmtId="164" fontId="4" fillId="3" borderId="4" xfId="1" applyNumberFormat="1" applyFont="1" applyFill="1" applyBorder="1"/>
    <xf numFmtId="164" fontId="4" fillId="0" borderId="3" xfId="1" applyNumberFormat="1" applyFont="1" applyBorder="1" applyAlignment="1">
      <alignment horizontal="left" vertical="center"/>
    </xf>
    <xf numFmtId="164" fontId="4" fillId="0" borderId="4" xfId="1" applyNumberFormat="1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left" vertical="center"/>
    </xf>
    <xf numFmtId="164" fontId="4" fillId="0" borderId="3" xfId="1" applyNumberFormat="1" applyFont="1" applyBorder="1"/>
    <xf numFmtId="0" fontId="5" fillId="0" borderId="3" xfId="1" applyFont="1" applyBorder="1"/>
    <xf numFmtId="165" fontId="5" fillId="0" borderId="4" xfId="1" applyNumberFormat="1" applyFont="1" applyBorder="1"/>
    <xf numFmtId="164" fontId="4" fillId="4" borderId="3" xfId="1" applyNumberFormat="1" applyFont="1" applyFill="1" applyBorder="1" applyAlignment="1">
      <alignment horizontal="center"/>
    </xf>
    <xf numFmtId="164" fontId="4" fillId="4" borderId="4" xfId="1" applyNumberFormat="1" applyFont="1" applyFill="1" applyBorder="1"/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0" fontId="4" fillId="4" borderId="3" xfId="1" applyFont="1" applyFill="1" applyBorder="1"/>
    <xf numFmtId="0" fontId="4" fillId="2" borderId="3" xfId="1" applyFont="1" applyFill="1" applyBorder="1"/>
    <xf numFmtId="164" fontId="4" fillId="2" borderId="4" xfId="1" applyNumberFormat="1" applyFont="1" applyFill="1" applyBorder="1"/>
    <xf numFmtId="164" fontId="4" fillId="3" borderId="14" xfId="1" applyNumberFormat="1" applyFont="1" applyFill="1" applyBorder="1"/>
    <xf numFmtId="164" fontId="4" fillId="3" borderId="15" xfId="1" applyNumberFormat="1" applyFont="1" applyFill="1" applyBorder="1"/>
    <xf numFmtId="164" fontId="4" fillId="3" borderId="16" xfId="1" applyNumberFormat="1" applyFont="1" applyFill="1" applyBorder="1"/>
    <xf numFmtId="0" fontId="4" fillId="2" borderId="2" xfId="1" applyFont="1" applyFill="1" applyBorder="1"/>
    <xf numFmtId="0" fontId="3" fillId="2" borderId="5" xfId="1" applyFont="1" applyFill="1" applyBorder="1"/>
    <xf numFmtId="0" fontId="3" fillId="0" borderId="0" xfId="1" applyFont="1" applyBorder="1"/>
    <xf numFmtId="164" fontId="4" fillId="2" borderId="3" xfId="1" applyNumberFormat="1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left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5" borderId="3" xfId="1" applyFont="1" applyFill="1" applyBorder="1"/>
    <xf numFmtId="164" fontId="3" fillId="5" borderId="1" xfId="1" applyNumberFormat="1" applyFont="1" applyFill="1" applyBorder="1"/>
    <xf numFmtId="164" fontId="8" fillId="5" borderId="4" xfId="1" applyNumberFormat="1" applyFont="1" applyFill="1" applyBorder="1"/>
  </cellXfs>
  <cellStyles count="2">
    <cellStyle name="Normál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2"/>
  <sheetViews>
    <sheetView tabSelected="1" topLeftCell="A4" zoomScaleNormal="100" zoomScalePageLayoutView="60" workbookViewId="0">
      <selection activeCell="D64" sqref="D64"/>
    </sheetView>
  </sheetViews>
  <sheetFormatPr defaultRowHeight="15.75"/>
  <cols>
    <col min="1" max="1" width="37.140625" style="1"/>
    <col min="2" max="2" width="17" style="1"/>
    <col min="3" max="3" width="18" style="2" bestFit="1" customWidth="1"/>
    <col min="4" max="4" width="20" style="3"/>
    <col min="5" max="5" width="15.85546875" style="1"/>
    <col min="6" max="6" width="0.140625" style="1"/>
    <col min="7" max="7" width="0" style="1" hidden="1"/>
    <col min="8" max="8" width="11" style="1" bestFit="1" customWidth="1"/>
    <col min="9" max="257" width="10.42578125" style="1"/>
    <col min="258" max="1024" width="8.7109375"/>
  </cols>
  <sheetData>
    <row r="1" spans="1:5" ht="16.5" customHeight="1">
      <c r="A1" s="69" t="s">
        <v>0</v>
      </c>
      <c r="B1" s="70"/>
      <c r="C1" s="71"/>
      <c r="D1" s="31"/>
    </row>
    <row r="2" spans="1:5" ht="23.25" customHeight="1" thickBot="1">
      <c r="A2" s="72"/>
      <c r="B2" s="73"/>
      <c r="C2" s="74"/>
      <c r="D2" s="31"/>
    </row>
    <row r="3" spans="1:5" ht="15.75" customHeight="1" thickBot="1">
      <c r="A3" s="28"/>
      <c r="B3" s="4"/>
      <c r="C3" s="4"/>
      <c r="D3" s="31"/>
    </row>
    <row r="4" spans="1:5" ht="32.25" thickBot="1">
      <c r="A4" s="78" t="s">
        <v>1</v>
      </c>
      <c r="B4" s="79" t="s">
        <v>64</v>
      </c>
      <c r="C4" s="80" t="s">
        <v>2</v>
      </c>
      <c r="D4" s="32"/>
    </row>
    <row r="5" spans="1:5">
      <c r="A5" s="75" t="s">
        <v>3</v>
      </c>
      <c r="B5" s="76"/>
      <c r="C5" s="77"/>
      <c r="D5" s="33"/>
    </row>
    <row r="6" spans="1:5">
      <c r="A6" s="5" t="s">
        <v>4</v>
      </c>
      <c r="B6" s="6">
        <v>0</v>
      </c>
      <c r="C6" s="7"/>
      <c r="D6" s="29"/>
    </row>
    <row r="7" spans="1:5">
      <c r="A7" s="5" t="s">
        <v>5</v>
      </c>
      <c r="B7" s="6">
        <v>200000</v>
      </c>
      <c r="C7" s="7">
        <v>371287</v>
      </c>
      <c r="D7" s="29"/>
    </row>
    <row r="8" spans="1:5">
      <c r="A8" s="5" t="s">
        <v>6</v>
      </c>
      <c r="B8" s="6">
        <v>10000</v>
      </c>
      <c r="C8" s="7">
        <f>607*7</f>
        <v>4249</v>
      </c>
      <c r="D8" s="29"/>
      <c r="E8" s="26"/>
    </row>
    <row r="9" spans="1:5">
      <c r="A9" s="5" t="s">
        <v>7</v>
      </c>
      <c r="B9" s="6">
        <v>1800000</v>
      </c>
      <c r="C9" s="7">
        <v>490000</v>
      </c>
      <c r="D9" s="29"/>
    </row>
    <row r="10" spans="1:5">
      <c r="A10" s="8" t="s">
        <v>8</v>
      </c>
      <c r="B10" s="36">
        <v>100000</v>
      </c>
      <c r="C10" s="7"/>
      <c r="D10" s="29"/>
    </row>
    <row r="11" spans="1:5">
      <c r="A11" s="5" t="s">
        <v>9</v>
      </c>
      <c r="B11" s="6">
        <v>2000000</v>
      </c>
      <c r="C11" s="7">
        <v>943111</v>
      </c>
      <c r="D11" s="29"/>
    </row>
    <row r="12" spans="1:5">
      <c r="A12" s="5" t="s">
        <v>10</v>
      </c>
      <c r="B12" s="6">
        <v>100000</v>
      </c>
      <c r="C12" s="7">
        <v>3974</v>
      </c>
      <c r="D12" s="29"/>
    </row>
    <row r="13" spans="1:5">
      <c r="A13" s="5" t="s">
        <v>11</v>
      </c>
      <c r="B13" s="6">
        <v>700000</v>
      </c>
      <c r="C13" s="7">
        <v>66805</v>
      </c>
      <c r="D13" s="29"/>
    </row>
    <row r="14" spans="1:5">
      <c r="A14" s="5" t="s">
        <v>12</v>
      </c>
      <c r="B14" s="6">
        <v>0</v>
      </c>
      <c r="C14" s="7"/>
      <c r="D14" s="29"/>
    </row>
    <row r="15" spans="1:5">
      <c r="A15" s="5" t="s">
        <v>13</v>
      </c>
      <c r="B15" s="6">
        <v>0</v>
      </c>
      <c r="C15" s="7"/>
      <c r="D15" s="29"/>
    </row>
    <row r="16" spans="1:5">
      <c r="A16" s="5" t="s">
        <v>14</v>
      </c>
      <c r="B16" s="6">
        <v>0</v>
      </c>
      <c r="C16" s="7">
        <v>105720</v>
      </c>
      <c r="D16" s="29"/>
    </row>
    <row r="17" spans="1:4">
      <c r="A17" s="5" t="s">
        <v>15</v>
      </c>
      <c r="B17" s="6">
        <v>144000</v>
      </c>
      <c r="C17" s="7">
        <v>67625</v>
      </c>
      <c r="D17" s="29"/>
    </row>
    <row r="18" spans="1:4">
      <c r="A18" s="5" t="s">
        <v>16</v>
      </c>
      <c r="B18" s="6">
        <v>0</v>
      </c>
      <c r="C18" s="7"/>
      <c r="D18" s="29"/>
    </row>
    <row r="19" spans="1:4">
      <c r="A19" s="8" t="s">
        <v>17</v>
      </c>
      <c r="B19" s="36">
        <v>67200</v>
      </c>
      <c r="C19" s="7"/>
      <c r="D19" s="29"/>
    </row>
    <row r="20" spans="1:4">
      <c r="A20" s="5" t="s">
        <v>18</v>
      </c>
      <c r="B20" s="6">
        <v>300000</v>
      </c>
      <c r="C20" s="7">
        <f>10000+179339+20000</f>
        <v>209339</v>
      </c>
      <c r="D20" s="29"/>
    </row>
    <row r="21" spans="1:4">
      <c r="A21" s="5" t="s">
        <v>19</v>
      </c>
      <c r="B21" s="6">
        <v>1500000</v>
      </c>
      <c r="C21" s="7"/>
      <c r="D21" s="29"/>
    </row>
    <row r="22" spans="1:4">
      <c r="A22" s="5" t="s">
        <v>20</v>
      </c>
      <c r="B22" s="6">
        <v>0</v>
      </c>
      <c r="C22" s="7"/>
      <c r="D22" s="29"/>
    </row>
    <row r="23" spans="1:4">
      <c r="A23" s="5" t="s">
        <v>21</v>
      </c>
      <c r="B23" s="6">
        <v>20000</v>
      </c>
      <c r="C23" s="7"/>
      <c r="D23" s="29"/>
    </row>
    <row r="24" spans="1:4">
      <c r="A24" s="46" t="s">
        <v>22</v>
      </c>
      <c r="B24" s="37">
        <f>SUM(B6:B23)</f>
        <v>6941200</v>
      </c>
      <c r="C24" s="47">
        <f>SUM(C6:C23)</f>
        <v>2262110</v>
      </c>
      <c r="D24" s="30"/>
    </row>
    <row r="25" spans="1:4">
      <c r="A25" s="48" t="s">
        <v>23</v>
      </c>
      <c r="B25" s="38"/>
      <c r="C25" s="49"/>
      <c r="D25" s="34"/>
    </row>
    <row r="26" spans="1:4">
      <c r="A26" s="5" t="s">
        <v>24</v>
      </c>
      <c r="B26" s="6">
        <v>710226</v>
      </c>
      <c r="C26" s="7">
        <v>508800</v>
      </c>
      <c r="D26" s="29"/>
    </row>
    <row r="27" spans="1:4">
      <c r="A27" s="5" t="s">
        <v>25</v>
      </c>
      <c r="B27" s="6">
        <v>30000</v>
      </c>
      <c r="C27" s="7">
        <v>106692</v>
      </c>
      <c r="D27" s="29"/>
    </row>
    <row r="28" spans="1:4" ht="15" customHeight="1">
      <c r="A28" s="50" t="s">
        <v>26</v>
      </c>
      <c r="B28" s="39">
        <v>980000</v>
      </c>
      <c r="C28" s="7">
        <f>512+258468+37476</f>
        <v>296456</v>
      </c>
      <c r="D28" s="29"/>
    </row>
    <row r="29" spans="1:4">
      <c r="A29" s="5" t="s">
        <v>27</v>
      </c>
      <c r="B29" s="6">
        <v>100000</v>
      </c>
      <c r="C29" s="7">
        <v>35325</v>
      </c>
      <c r="D29" s="29"/>
    </row>
    <row r="30" spans="1:4">
      <c r="A30" s="46" t="s">
        <v>22</v>
      </c>
      <c r="B30" s="37">
        <f>SUM(B26:B29)</f>
        <v>1820226</v>
      </c>
      <c r="C30" s="47">
        <f>SUM(C26:C29)</f>
        <v>947273</v>
      </c>
      <c r="D30" s="30"/>
    </row>
    <row r="31" spans="1:4">
      <c r="A31" s="48" t="s">
        <v>28</v>
      </c>
      <c r="B31" s="38"/>
      <c r="C31" s="49"/>
      <c r="D31" s="34"/>
    </row>
    <row r="32" spans="1:4">
      <c r="A32" s="8" t="s">
        <v>29</v>
      </c>
      <c r="B32" s="36">
        <v>120000</v>
      </c>
      <c r="C32" s="7"/>
      <c r="D32" s="29"/>
    </row>
    <row r="33" spans="1:4">
      <c r="A33" s="5" t="s">
        <v>30</v>
      </c>
      <c r="B33" s="6">
        <v>100000</v>
      </c>
      <c r="C33" s="7"/>
      <c r="D33" s="29"/>
    </row>
    <row r="34" spans="1:4">
      <c r="A34" s="5" t="s">
        <v>31</v>
      </c>
      <c r="B34" s="36">
        <v>10000</v>
      </c>
      <c r="C34" s="7">
        <v>7861</v>
      </c>
      <c r="D34" s="29"/>
    </row>
    <row r="35" spans="1:4">
      <c r="A35" s="5" t="s">
        <v>32</v>
      </c>
      <c r="B35" s="6">
        <v>350000</v>
      </c>
      <c r="C35" s="7">
        <v>156044</v>
      </c>
      <c r="D35" s="29"/>
    </row>
    <row r="36" spans="1:4">
      <c r="A36" s="5" t="s">
        <v>33</v>
      </c>
      <c r="B36" s="6">
        <v>100000</v>
      </c>
      <c r="C36" s="7">
        <v>47244</v>
      </c>
      <c r="D36" s="29"/>
    </row>
    <row r="37" spans="1:4">
      <c r="A37" s="5" t="s">
        <v>34</v>
      </c>
      <c r="B37" s="6">
        <v>500000</v>
      </c>
      <c r="C37" s="7">
        <v>454760</v>
      </c>
      <c r="D37" s="29"/>
    </row>
    <row r="38" spans="1:4">
      <c r="A38" s="5" t="s">
        <v>35</v>
      </c>
      <c r="B38" s="6">
        <v>1417323</v>
      </c>
      <c r="C38" s="7">
        <f>1263120+30595+560433+28263</f>
        <v>1882411</v>
      </c>
      <c r="D38" s="29"/>
    </row>
    <row r="39" spans="1:4">
      <c r="A39" s="5" t="s">
        <v>36</v>
      </c>
      <c r="B39" s="6">
        <v>310000</v>
      </c>
      <c r="C39" s="7">
        <f>384500</f>
        <v>384500</v>
      </c>
      <c r="D39" s="29"/>
    </row>
    <row r="40" spans="1:4">
      <c r="A40" s="5" t="s">
        <v>37</v>
      </c>
      <c r="B40" s="6">
        <v>0</v>
      </c>
      <c r="C40" s="7"/>
      <c r="D40" s="29"/>
    </row>
    <row r="41" spans="1:4">
      <c r="A41" s="5" t="s">
        <v>38</v>
      </c>
      <c r="B41" s="6">
        <v>400000</v>
      </c>
      <c r="C41" s="7"/>
      <c r="D41" s="29"/>
    </row>
    <row r="42" spans="1:4">
      <c r="A42" s="5" t="s">
        <v>39</v>
      </c>
      <c r="B42" s="6">
        <v>1200000</v>
      </c>
      <c r="C42" s="7">
        <v>265000</v>
      </c>
      <c r="D42" s="29"/>
    </row>
    <row r="43" spans="1:4">
      <c r="A43" s="5" t="s">
        <v>40</v>
      </c>
      <c r="B43" s="6">
        <v>25000000</v>
      </c>
      <c r="C43" s="7">
        <f>1949280+16800+4463275</f>
        <v>6429355</v>
      </c>
      <c r="D43" s="29"/>
    </row>
    <row r="44" spans="1:4">
      <c r="A44" s="8" t="s">
        <v>41</v>
      </c>
      <c r="B44" s="36">
        <v>10687918</v>
      </c>
      <c r="C44" s="7">
        <f>2063551+163714+1191+954398+27661+442490</f>
        <v>3653005</v>
      </c>
      <c r="D44" s="29"/>
    </row>
    <row r="45" spans="1:4">
      <c r="A45" s="5" t="s">
        <v>42</v>
      </c>
      <c r="B45" s="6">
        <v>300000</v>
      </c>
      <c r="C45" s="7"/>
      <c r="D45" s="29"/>
    </row>
    <row r="46" spans="1:4">
      <c r="A46" s="5" t="s">
        <v>43</v>
      </c>
      <c r="B46" s="6">
        <v>614981</v>
      </c>
      <c r="C46" s="7">
        <v>1121757</v>
      </c>
      <c r="D46" s="29"/>
    </row>
    <row r="47" spans="1:4">
      <c r="A47" s="46" t="s">
        <v>22</v>
      </c>
      <c r="B47" s="37">
        <f>SUM(B32:B46)</f>
        <v>41110222</v>
      </c>
      <c r="C47" s="47">
        <f>SUM(C32:C46)</f>
        <v>14401937</v>
      </c>
      <c r="D47" s="30"/>
    </row>
    <row r="48" spans="1:4">
      <c r="A48" s="5" t="s">
        <v>44</v>
      </c>
      <c r="B48" s="6">
        <v>100000</v>
      </c>
      <c r="C48" s="7">
        <v>0</v>
      </c>
      <c r="D48" s="29"/>
    </row>
    <row r="49" spans="1:8">
      <c r="A49" s="46" t="s">
        <v>45</v>
      </c>
      <c r="B49" s="37">
        <v>100000</v>
      </c>
      <c r="C49" s="47">
        <v>0</v>
      </c>
      <c r="D49" s="30"/>
    </row>
    <row r="50" spans="1:8">
      <c r="A50" s="5" t="s">
        <v>46</v>
      </c>
      <c r="B50" s="6">
        <v>15094380</v>
      </c>
      <c r="C50" s="7">
        <f>10918839+7560+164400+2078624+107058+90822+35000</f>
        <v>13402303</v>
      </c>
      <c r="D50" s="29"/>
    </row>
    <row r="51" spans="1:8">
      <c r="A51" s="46" t="s">
        <v>45</v>
      </c>
      <c r="B51" s="37">
        <f>SUM(B50:B50)</f>
        <v>15094380</v>
      </c>
      <c r="C51" s="47">
        <f>C50</f>
        <v>13402303</v>
      </c>
      <c r="D51" s="30"/>
    </row>
    <row r="52" spans="1:8">
      <c r="A52" s="51"/>
      <c r="B52" s="40"/>
      <c r="C52" s="7"/>
      <c r="D52" s="29"/>
    </row>
    <row r="53" spans="1:8" s="10" customFormat="1" ht="14.25">
      <c r="A53" s="52" t="s">
        <v>47</v>
      </c>
      <c r="B53" s="41"/>
      <c r="C53" s="53">
        <v>5171872</v>
      </c>
      <c r="D53" s="35"/>
    </row>
    <row r="54" spans="1:8">
      <c r="A54" s="54" t="s">
        <v>48</v>
      </c>
      <c r="B54" s="42">
        <f>B71+B51+B49+B47+B30+B24</f>
        <v>69600000</v>
      </c>
      <c r="C54" s="55">
        <f>C51+C49+C47+C30+C24+C53</f>
        <v>36185495</v>
      </c>
      <c r="D54" s="30"/>
    </row>
    <row r="55" spans="1:8">
      <c r="A55" s="56"/>
      <c r="B55" s="18"/>
      <c r="C55" s="7"/>
      <c r="D55" s="29"/>
      <c r="E55" s="26"/>
    </row>
    <row r="56" spans="1:8">
      <c r="A56" s="57" t="s">
        <v>49</v>
      </c>
      <c r="B56" s="43"/>
      <c r="C56" s="7"/>
      <c r="D56" s="29"/>
      <c r="G56" s="12"/>
      <c r="H56" s="26"/>
    </row>
    <row r="57" spans="1:8">
      <c r="A57" s="13" t="s">
        <v>50</v>
      </c>
      <c r="B57" s="44">
        <v>68000000</v>
      </c>
      <c r="C57" s="7">
        <v>18726645</v>
      </c>
      <c r="D57" s="29"/>
    </row>
    <row r="58" spans="1:8" ht="31.5">
      <c r="A58" s="14" t="s">
        <v>51</v>
      </c>
      <c r="B58" s="44">
        <v>600000</v>
      </c>
      <c r="C58" s="7">
        <v>746810</v>
      </c>
      <c r="D58" s="29"/>
      <c r="E58" s="26"/>
    </row>
    <row r="59" spans="1:8">
      <c r="A59" s="13" t="s">
        <v>52</v>
      </c>
      <c r="B59" s="44"/>
      <c r="C59" s="7">
        <v>12431</v>
      </c>
      <c r="D59" s="29"/>
    </row>
    <row r="60" spans="1:8">
      <c r="A60" s="13" t="s">
        <v>53</v>
      </c>
      <c r="B60" s="44"/>
      <c r="C60" s="7">
        <v>4055570</v>
      </c>
      <c r="D60" s="29"/>
    </row>
    <row r="61" spans="1:8">
      <c r="A61" s="13" t="s">
        <v>54</v>
      </c>
      <c r="B61" s="44"/>
      <c r="C61" s="7">
        <f>1245100+12320</f>
        <v>1257420</v>
      </c>
      <c r="D61" s="29"/>
    </row>
    <row r="62" spans="1:8">
      <c r="A62" s="13" t="s">
        <v>55</v>
      </c>
      <c r="B62" s="44"/>
      <c r="C62" s="7">
        <v>858</v>
      </c>
      <c r="D62" s="29"/>
    </row>
    <row r="63" spans="1:8">
      <c r="A63" s="58" t="s">
        <v>56</v>
      </c>
      <c r="B63" s="42">
        <f>SUM(B57:B59)</f>
        <v>68600000</v>
      </c>
      <c r="C63" s="55">
        <f>SUM(C57:C62)</f>
        <v>24799734</v>
      </c>
      <c r="D63" s="30"/>
      <c r="E63" s="26"/>
    </row>
    <row r="64" spans="1:8" ht="16.5" customHeight="1">
      <c r="A64" s="81" t="s">
        <v>57</v>
      </c>
      <c r="B64" s="82"/>
      <c r="C64" s="83">
        <f>C63-C54</f>
        <v>-11385761</v>
      </c>
      <c r="D64" s="29"/>
    </row>
    <row r="65" spans="1:6" s="17" customFormat="1">
      <c r="A65" s="59"/>
      <c r="B65" s="45"/>
      <c r="C65" s="60"/>
      <c r="D65" s="30"/>
    </row>
    <row r="66" spans="1:6">
      <c r="A66" s="67" t="s">
        <v>58</v>
      </c>
      <c r="B66" s="68"/>
      <c r="C66" s="7"/>
      <c r="D66" s="29"/>
    </row>
    <row r="67" spans="1:6">
      <c r="A67" s="8" t="s">
        <v>59</v>
      </c>
      <c r="B67" s="36">
        <v>2200000</v>
      </c>
      <c r="C67" s="7"/>
      <c r="D67" s="29"/>
    </row>
    <row r="68" spans="1:6">
      <c r="A68" s="8" t="s">
        <v>60</v>
      </c>
      <c r="B68" s="36">
        <v>357472</v>
      </c>
      <c r="C68" s="7"/>
      <c r="D68" s="29"/>
    </row>
    <row r="69" spans="1:6">
      <c r="A69" s="8" t="s">
        <v>61</v>
      </c>
      <c r="B69" s="36">
        <v>1500000</v>
      </c>
      <c r="C69" s="7">
        <v>1050800</v>
      </c>
      <c r="D69" s="29"/>
    </row>
    <row r="70" spans="1:6">
      <c r="A70" s="8" t="s">
        <v>62</v>
      </c>
      <c r="B70" s="36">
        <v>476500</v>
      </c>
      <c r="C70" s="7">
        <v>541000</v>
      </c>
      <c r="D70" s="29"/>
    </row>
    <row r="71" spans="1:6" ht="16.5" thickBot="1">
      <c r="A71" s="61" t="s">
        <v>45</v>
      </c>
      <c r="B71" s="62">
        <f>SUM(B67:B70)</f>
        <v>4533972</v>
      </c>
      <c r="C71" s="63">
        <f>SUM(C67:C70)</f>
        <v>1591800</v>
      </c>
      <c r="D71" s="30"/>
    </row>
    <row r="72" spans="1:6">
      <c r="A72" s="64"/>
      <c r="B72" s="64"/>
      <c r="C72" s="65"/>
      <c r="D72" s="29"/>
    </row>
    <row r="73" spans="1:6">
      <c r="A73" s="11" t="s">
        <v>63</v>
      </c>
      <c r="B73" s="11"/>
      <c r="C73" s="66"/>
      <c r="D73" s="29"/>
    </row>
    <row r="74" spans="1:6" s="2" customFormat="1">
      <c r="A74" s="11"/>
      <c r="B74" s="11"/>
      <c r="C74" s="66"/>
      <c r="D74" s="29"/>
      <c r="E74" s="17"/>
      <c r="F74" s="19"/>
    </row>
    <row r="75" spans="1:6">
      <c r="A75" s="15"/>
      <c r="B75" s="15"/>
      <c r="C75" s="20"/>
      <c r="D75" s="9"/>
    </row>
    <row r="76" spans="1:6">
      <c r="A76" s="20"/>
      <c r="B76" s="20"/>
      <c r="C76" s="27"/>
      <c r="D76" s="16"/>
    </row>
    <row r="77" spans="1:6">
      <c r="A77" s="20"/>
      <c r="B77" s="20"/>
      <c r="C77" s="21"/>
      <c r="D77" s="22"/>
    </row>
    <row r="78" spans="1:6">
      <c r="A78" s="23"/>
      <c r="B78" s="20"/>
      <c r="C78" s="21"/>
      <c r="D78" s="22"/>
    </row>
    <row r="79" spans="1:6">
      <c r="A79" s="23"/>
      <c r="B79" s="20"/>
      <c r="C79" s="21"/>
      <c r="D79" s="22"/>
    </row>
    <row r="80" spans="1:6">
      <c r="A80" s="23"/>
      <c r="B80" s="20"/>
      <c r="C80" s="21"/>
      <c r="D80" s="22"/>
    </row>
    <row r="81" spans="1:4">
      <c r="A81" s="24"/>
      <c r="B81" s="15"/>
      <c r="C81" s="21"/>
      <c r="D81" s="22"/>
    </row>
    <row r="82" spans="1:4" ht="18.75">
      <c r="A82" s="24"/>
      <c r="B82" s="15"/>
      <c r="C82" s="25"/>
      <c r="D82" s="22"/>
    </row>
  </sheetData>
  <mergeCells count="2">
    <mergeCell ref="A66:B66"/>
    <mergeCell ref="A1:C2"/>
  </mergeCells>
  <printOptions horizontalCentered="1" verticalCentered="1"/>
  <pageMargins left="0.39370078740157483" right="0.51181102362204722" top="0.35433070866141736" bottom="0.35433070866141736" header="0.51181102362204722" footer="0.31496062992125984"/>
  <pageSetup paperSize="9" scale="65" firstPageNumber="0" orientation="portrait" r:id="rId1"/>
  <headerFooter>
    <oddFooter>&amp;L&amp;"Calibri,Általános"&amp;11 2.melléklet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Hulladék</vt:lpstr>
      <vt:lpstr>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4mikro</dc:creator>
  <cp:lastModifiedBy>User</cp:lastModifiedBy>
  <cp:revision>0</cp:revision>
  <cp:lastPrinted>2017-04-20T11:57:00Z</cp:lastPrinted>
  <dcterms:created xsi:type="dcterms:W3CDTF">2017-04-19T13:42:06Z</dcterms:created>
  <dcterms:modified xsi:type="dcterms:W3CDTF">2017-04-20T11:57:49Z</dcterms:modified>
</cp:coreProperties>
</file>