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0" windowWidth="19320" windowHeight="6945" activeTab="1"/>
  </bookViews>
  <sheets>
    <sheet name="2015. évi" sheetId="8" r:id="rId1"/>
    <sheet name="Beruházás" sheetId="50" r:id="rId2"/>
  </sheets>
  <calcPr calcId="145621"/>
</workbook>
</file>

<file path=xl/calcChain.xml><?xml version="1.0" encoding="utf-8"?>
<calcChain xmlns="http://schemas.openxmlformats.org/spreadsheetml/2006/main">
  <c r="D55" i="8" l="1"/>
  <c r="D54" i="8"/>
  <c r="C34" i="8"/>
  <c r="C35" i="8"/>
  <c r="D35" i="8" s="1"/>
  <c r="C36" i="8"/>
  <c r="D36" i="8" s="1"/>
  <c r="C37" i="8"/>
  <c r="D37" i="8" s="1"/>
  <c r="C38" i="8"/>
  <c r="D38" i="8"/>
  <c r="C39" i="8"/>
  <c r="D39" i="8"/>
  <c r="C40" i="8"/>
  <c r="D40" i="8"/>
  <c r="C41" i="8"/>
  <c r="D41" i="8"/>
  <c r="C42" i="8"/>
  <c r="D42" i="8"/>
  <c r="C43" i="8"/>
  <c r="D43" i="8"/>
  <c r="D44" i="8"/>
  <c r="C45" i="8"/>
  <c r="D45" i="8" s="1"/>
  <c r="C46" i="8"/>
  <c r="D46" i="8"/>
  <c r="C47" i="8"/>
  <c r="D47" i="8"/>
  <c r="D34" i="8"/>
  <c r="D30" i="8"/>
  <c r="D29" i="8"/>
  <c r="D28" i="8"/>
  <c r="D27" i="8"/>
  <c r="D26" i="8"/>
  <c r="C5" i="8"/>
  <c r="C6" i="8"/>
  <c r="C7" i="8"/>
  <c r="C8" i="8"/>
  <c r="C10" i="8"/>
  <c r="C12" i="8"/>
  <c r="C13" i="8"/>
  <c r="C14" i="8"/>
  <c r="C16" i="8"/>
  <c r="C17" i="8"/>
  <c r="C18" i="8"/>
  <c r="C19" i="8"/>
  <c r="C20" i="8"/>
  <c r="C21" i="8"/>
  <c r="C22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4" i="8"/>
  <c r="C4" i="8"/>
  <c r="D7" i="50"/>
  <c r="D10" i="50"/>
  <c r="D9" i="50"/>
  <c r="D8" i="50"/>
  <c r="D11" i="50" l="1"/>
  <c r="C64" i="8" l="1"/>
  <c r="C66" i="8" s="1"/>
  <c r="B51" i="8"/>
  <c r="C31" i="8"/>
  <c r="B31" i="8"/>
  <c r="C56" i="8"/>
  <c r="C51" i="8"/>
  <c r="D31" i="8"/>
  <c r="D56" i="8"/>
  <c r="D64" i="8" l="1"/>
  <c r="B56" i="8"/>
  <c r="D50" i="8"/>
  <c r="D51" i="8" s="1"/>
  <c r="B66" i="8"/>
  <c r="D65" i="8"/>
  <c r="D66" i="8" s="1"/>
  <c r="B23" i="8"/>
  <c r="D23" i="8"/>
  <c r="C23" i="8"/>
  <c r="C48" i="8" l="1"/>
  <c r="C60" i="8" s="1"/>
  <c r="D58" i="8" s="1"/>
  <c r="B48" i="8"/>
  <c r="B60" i="8" s="1"/>
  <c r="D48" i="8" l="1"/>
  <c r="D60" i="8" s="1"/>
</calcChain>
</file>

<file path=xl/sharedStrings.xml><?xml version="1.0" encoding="utf-8"?>
<sst xmlns="http://schemas.openxmlformats.org/spreadsheetml/2006/main" count="75" uniqueCount="69">
  <si>
    <t>Étkezési utalvány</t>
  </si>
  <si>
    <t>Jogi tanácsadás/ képviselet</t>
  </si>
  <si>
    <t>Pénzügyi tanácsadás</t>
  </si>
  <si>
    <t>Telefonköltség</t>
  </si>
  <si>
    <t>Internet / kábel Tv.</t>
  </si>
  <si>
    <t>Rovar és rágcsálóírtás</t>
  </si>
  <si>
    <t>Belföldi kiküldetés</t>
  </si>
  <si>
    <t>Tűzoltókészülékek karbantartása</t>
  </si>
  <si>
    <t>KÖLTSÉGHELYEK kiadások</t>
  </si>
  <si>
    <t>Tisztítószer</t>
  </si>
  <si>
    <t>Irodaszer, nyomtatvány</t>
  </si>
  <si>
    <t>Tűz és munkavédelem</t>
  </si>
  <si>
    <t>Gázenergia</t>
  </si>
  <si>
    <t>Villamosenergia</t>
  </si>
  <si>
    <t>Víz- és csatorna</t>
  </si>
  <si>
    <t>Gépek, berendezések karbantartása</t>
  </si>
  <si>
    <t>Számítástechnika</t>
  </si>
  <si>
    <t>Csekk rendelés</t>
  </si>
  <si>
    <t>Foglalkoztatás E.Ü.</t>
  </si>
  <si>
    <t>Postaköltség</t>
  </si>
  <si>
    <t>Reprezentáció</t>
  </si>
  <si>
    <t>Munkaruha</t>
  </si>
  <si>
    <t>nettó</t>
  </si>
  <si>
    <t>Áfa</t>
  </si>
  <si>
    <t>Bruttó</t>
  </si>
  <si>
    <t>Éves bruttó</t>
  </si>
  <si>
    <t>Számlavezetési díj</t>
  </si>
  <si>
    <t xml:space="preserve">Bér  </t>
  </si>
  <si>
    <t>Különféle szolgáltatások</t>
  </si>
  <si>
    <t>Bér  járulékai</t>
  </si>
  <si>
    <t>Személyhez kapcs. Ktg.tér és hjár.</t>
  </si>
  <si>
    <t>Intézm.üzem.fennt.kiadások</t>
  </si>
  <si>
    <t>Távfelügyelet , riasztó</t>
  </si>
  <si>
    <t>Könyvvizsgálat</t>
  </si>
  <si>
    <t>Anyagbeszerzés, épület karbantartás</t>
  </si>
  <si>
    <t xml:space="preserve">Program vásárlás </t>
  </si>
  <si>
    <t xml:space="preserve"> Várható Áfa kötelezettség</t>
  </si>
  <si>
    <t>Hulladékszállítás</t>
  </si>
  <si>
    <t>Telephely bérleti díjak, fenntart.</t>
  </si>
  <si>
    <t xml:space="preserve">Marketing </t>
  </si>
  <si>
    <t>Edények mosatása</t>
  </si>
  <si>
    <t>Felelősség és vagyonbiztosítás</t>
  </si>
  <si>
    <t>Gépjárművel kapcs. költség</t>
  </si>
  <si>
    <t>Bevétel összesen</t>
  </si>
  <si>
    <t>Összesen</t>
  </si>
  <si>
    <t>Mindösszesen:</t>
  </si>
  <si>
    <t>Lerakási díj</t>
  </si>
  <si>
    <t>kiszámlázott hulladékbegyűjtési díj</t>
  </si>
  <si>
    <t>Szelektív hulladék értékesítés</t>
  </si>
  <si>
    <t>Nettó</t>
  </si>
  <si>
    <t>Mindösszesen</t>
  </si>
  <si>
    <t>Munkábajárás</t>
  </si>
  <si>
    <t>megnevezés</t>
  </si>
  <si>
    <t xml:space="preserve">Közös költségek </t>
  </si>
  <si>
    <t>Felügyeleti díj, eng., hatósági díj</t>
  </si>
  <si>
    <t>Közlöny, szaklapok, oktatás</t>
  </si>
  <si>
    <t>egységár (Ft/db)</t>
  </si>
  <si>
    <t xml:space="preserve">2015. évi tervezett </t>
  </si>
  <si>
    <t>Védőital</t>
  </si>
  <si>
    <t>A Martfűi Városfejlesztési Nonprofit Kft.  2015. évi költségvetése Hulladékgazdálkodás</t>
  </si>
  <si>
    <t>Termálfűtés rásegítés</t>
  </si>
  <si>
    <t>Beruházás</t>
  </si>
  <si>
    <t>mennyiség</t>
  </si>
  <si>
    <t>nettó összeg (Ft)</t>
  </si>
  <si>
    <t>sárga gyűjtőedény új</t>
  </si>
  <si>
    <t>barna gyűjtőedény használt</t>
  </si>
  <si>
    <t xml:space="preserve">számítógép </t>
  </si>
  <si>
    <t>Hulladékgazdálkodás</t>
  </si>
  <si>
    <t>1100 literes műanyag gyűjtőedény használt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</si>
</sst>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2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MS Sans Serif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MS Sans Serif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7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11" borderId="5" applyNumberFormat="0" applyAlignment="0" applyProtection="0"/>
    <xf numFmtId="0" fontId="11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0" fillId="4" borderId="7" applyNumberFormat="0" applyFont="0" applyAlignment="0" applyProtection="0"/>
    <xf numFmtId="0" fontId="12" fillId="6" borderId="0" applyNumberFormat="0" applyBorder="0" applyAlignment="0" applyProtection="0"/>
    <xf numFmtId="0" fontId="13" fillId="12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0"/>
    <xf numFmtId="0" fontId="10" fillId="0" borderId="0"/>
    <xf numFmtId="0" fontId="16" fillId="0" borderId="9" applyNumberFormat="0" applyFill="0" applyAlignment="0" applyProtection="0"/>
    <xf numFmtId="0" fontId="17" fillId="13" borderId="0" applyNumberFormat="0" applyBorder="0" applyAlignment="0" applyProtection="0"/>
    <xf numFmtId="0" fontId="18" fillId="7" borderId="0" applyNumberFormat="0" applyBorder="0" applyAlignment="0" applyProtection="0"/>
    <xf numFmtId="0" fontId="19" fillId="12" borderId="1" applyNumberFormat="0" applyAlignment="0" applyProtection="0"/>
  </cellStyleXfs>
  <cellXfs count="65">
    <xf numFmtId="0" fontId="0" fillId="0" borderId="0" xfId="0"/>
    <xf numFmtId="0" fontId="24" fillId="14" borderId="0" xfId="0" applyFont="1" applyFill="1"/>
    <xf numFmtId="0" fontId="0" fillId="14" borderId="0" xfId="0" applyFill="1"/>
    <xf numFmtId="3" fontId="0" fillId="14" borderId="0" xfId="0" applyNumberFormat="1" applyFill="1"/>
    <xf numFmtId="0" fontId="23" fillId="14" borderId="0" xfId="0" applyFont="1" applyFill="1"/>
    <xf numFmtId="164" fontId="20" fillId="14" borderId="10" xfId="33" applyNumberFormat="1" applyFont="1" applyFill="1" applyBorder="1"/>
    <xf numFmtId="164" fontId="21" fillId="14" borderId="10" xfId="33" applyNumberFormat="1" applyFont="1" applyFill="1" applyBorder="1" applyAlignment="1">
      <alignment horizontal="right"/>
    </xf>
    <xf numFmtId="164" fontId="20" fillId="14" borderId="11" xfId="0" applyNumberFormat="1" applyFont="1" applyFill="1" applyBorder="1" applyAlignment="1">
      <alignment horizontal="right"/>
    </xf>
    <xf numFmtId="164" fontId="21" fillId="14" borderId="12" xfId="33" applyNumberFormat="1" applyFont="1" applyFill="1" applyBorder="1" applyAlignment="1">
      <alignment horizontal="right"/>
    </xf>
    <xf numFmtId="164" fontId="21" fillId="14" borderId="0" xfId="0" applyNumberFormat="1" applyFont="1" applyFill="1"/>
    <xf numFmtId="164" fontId="20" fillId="14" borderId="13" xfId="33" applyNumberFormat="1" applyFont="1" applyFill="1" applyBorder="1" applyAlignment="1">
      <alignment horizontal="center" vertical="center" wrapText="1"/>
    </xf>
    <xf numFmtId="164" fontId="21" fillId="14" borderId="13" xfId="33" applyNumberFormat="1" applyFont="1" applyFill="1" applyBorder="1" applyAlignment="1">
      <alignment horizontal="center" vertical="center" wrapText="1"/>
    </xf>
    <xf numFmtId="164" fontId="21" fillId="14" borderId="13" xfId="0" applyNumberFormat="1" applyFont="1" applyFill="1" applyBorder="1" applyAlignment="1">
      <alignment horizontal="center" vertical="center" wrapText="1"/>
    </xf>
    <xf numFmtId="164" fontId="21" fillId="14" borderId="0" xfId="0" applyNumberFormat="1" applyFont="1" applyFill="1" applyAlignment="1">
      <alignment horizontal="center" vertical="center" wrapText="1"/>
    </xf>
    <xf numFmtId="164" fontId="20" fillId="14" borderId="13" xfId="33" applyNumberFormat="1" applyFont="1" applyFill="1" applyBorder="1" applyAlignment="1">
      <alignment horizontal="left" vertical="center" wrapText="1"/>
    </xf>
    <xf numFmtId="164" fontId="21" fillId="14" borderId="13" xfId="33" applyNumberFormat="1" applyFont="1" applyFill="1" applyBorder="1"/>
    <xf numFmtId="164" fontId="21" fillId="14" borderId="13" xfId="33" applyNumberFormat="1" applyFont="1" applyFill="1" applyBorder="1" applyAlignment="1">
      <alignment horizontal="right"/>
    </xf>
    <xf numFmtId="164" fontId="20" fillId="14" borderId="13" xfId="0" applyNumberFormat="1" applyFont="1" applyFill="1" applyBorder="1" applyAlignment="1">
      <alignment horizontal="right"/>
    </xf>
    <xf numFmtId="164" fontId="21" fillId="14" borderId="10" xfId="33" applyNumberFormat="1" applyFont="1" applyFill="1" applyBorder="1"/>
    <xf numFmtId="164" fontId="20" fillId="14" borderId="14" xfId="33" applyNumberFormat="1" applyFont="1" applyFill="1" applyBorder="1"/>
    <xf numFmtId="164" fontId="20" fillId="14" borderId="15" xfId="33" applyNumberFormat="1" applyFont="1" applyFill="1" applyBorder="1" applyAlignment="1">
      <alignment horizontal="right"/>
    </xf>
    <xf numFmtId="164" fontId="20" fillId="14" borderId="16" xfId="33" applyNumberFormat="1" applyFont="1" applyFill="1" applyBorder="1" applyAlignment="1">
      <alignment horizontal="right"/>
    </xf>
    <xf numFmtId="164" fontId="21" fillId="14" borderId="11" xfId="33" applyNumberFormat="1" applyFont="1" applyFill="1" applyBorder="1"/>
    <xf numFmtId="164" fontId="21" fillId="14" borderId="11" xfId="33" applyNumberFormat="1" applyFont="1" applyFill="1" applyBorder="1" applyAlignment="1">
      <alignment horizontal="right"/>
    </xf>
    <xf numFmtId="164" fontId="21" fillId="14" borderId="0" xfId="0" applyNumberFormat="1" applyFont="1" applyFill="1" applyAlignment="1">
      <alignment horizontal="center"/>
    </xf>
    <xf numFmtId="164" fontId="20" fillId="14" borderId="11" xfId="33" applyNumberFormat="1" applyFont="1" applyFill="1" applyBorder="1"/>
    <xf numFmtId="164" fontId="21" fillId="14" borderId="11" xfId="0" applyNumberFormat="1" applyFont="1" applyFill="1" applyBorder="1" applyAlignment="1">
      <alignment horizontal="right"/>
    </xf>
    <xf numFmtId="0" fontId="0" fillId="14" borderId="13" xfId="0" applyFill="1" applyBorder="1"/>
    <xf numFmtId="0" fontId="24" fillId="14" borderId="13" xfId="0" applyFont="1" applyFill="1" applyBorder="1"/>
    <xf numFmtId="164" fontId="21" fillId="14" borderId="13" xfId="0" applyNumberFormat="1" applyFont="1" applyFill="1" applyBorder="1"/>
    <xf numFmtId="164" fontId="21" fillId="14" borderId="13" xfId="0" applyNumberFormat="1" applyFont="1" applyFill="1" applyBorder="1" applyAlignment="1">
      <alignment horizontal="right"/>
    </xf>
    <xf numFmtId="0" fontId="0" fillId="14" borderId="11" xfId="0" applyFill="1" applyBorder="1"/>
    <xf numFmtId="164" fontId="20" fillId="14" borderId="17" xfId="33" applyNumberFormat="1" applyFont="1" applyFill="1" applyBorder="1"/>
    <xf numFmtId="164" fontId="21" fillId="14" borderId="17" xfId="33" applyNumberFormat="1" applyFont="1" applyFill="1" applyBorder="1" applyAlignment="1">
      <alignment horizontal="right"/>
    </xf>
    <xf numFmtId="164" fontId="20" fillId="14" borderId="17" xfId="0" applyNumberFormat="1" applyFont="1" applyFill="1" applyBorder="1" applyAlignment="1">
      <alignment horizontal="right"/>
    </xf>
    <xf numFmtId="164" fontId="20" fillId="14" borderId="11" xfId="33" applyNumberFormat="1" applyFont="1" applyFill="1" applyBorder="1" applyAlignment="1">
      <alignment horizontal="right"/>
    </xf>
    <xf numFmtId="164" fontId="20" fillId="14" borderId="12" xfId="33" applyNumberFormat="1" applyFont="1" applyFill="1" applyBorder="1"/>
    <xf numFmtId="164" fontId="20" fillId="14" borderId="18" xfId="33" applyNumberFormat="1" applyFont="1" applyFill="1" applyBorder="1" applyAlignment="1">
      <alignment horizontal="right"/>
    </xf>
    <xf numFmtId="164" fontId="21" fillId="14" borderId="19" xfId="33" applyNumberFormat="1" applyFont="1" applyFill="1" applyBorder="1"/>
    <xf numFmtId="164" fontId="21" fillId="14" borderId="20" xfId="33" applyNumberFormat="1" applyFont="1" applyFill="1" applyBorder="1" applyAlignment="1">
      <alignment horizontal="right"/>
    </xf>
    <xf numFmtId="164" fontId="20" fillId="14" borderId="13" xfId="33" applyNumberFormat="1" applyFont="1" applyFill="1" applyBorder="1"/>
    <xf numFmtId="164" fontId="20" fillId="14" borderId="13" xfId="33" applyNumberFormat="1" applyFont="1" applyFill="1" applyBorder="1" applyAlignment="1">
      <alignment horizontal="right"/>
    </xf>
    <xf numFmtId="164" fontId="23" fillId="14" borderId="21" xfId="33" applyNumberFormat="1" applyFont="1" applyFill="1" applyBorder="1" applyAlignment="1"/>
    <xf numFmtId="164" fontId="23" fillId="14" borderId="22" xfId="33" applyNumberFormat="1" applyFont="1" applyFill="1" applyBorder="1" applyAlignment="1">
      <alignment horizontal="right"/>
    </xf>
    <xf numFmtId="164" fontId="23" fillId="14" borderId="0" xfId="0" applyNumberFormat="1" applyFont="1" applyFill="1"/>
    <xf numFmtId="164" fontId="20" fillId="14" borderId="0" xfId="33" applyNumberFormat="1" applyFont="1" applyFill="1" applyBorder="1" applyAlignment="1"/>
    <xf numFmtId="164" fontId="21" fillId="14" borderId="0" xfId="33" applyNumberFormat="1" applyFont="1" applyFill="1" applyBorder="1" applyAlignment="1">
      <alignment horizontal="right"/>
    </xf>
    <xf numFmtId="164" fontId="23" fillId="14" borderId="23" xfId="33" applyNumberFormat="1" applyFont="1" applyFill="1" applyBorder="1" applyAlignment="1"/>
    <xf numFmtId="164" fontId="23" fillId="14" borderId="23" xfId="33" applyNumberFormat="1" applyFont="1" applyFill="1" applyBorder="1" applyAlignment="1">
      <alignment horizontal="right"/>
    </xf>
    <xf numFmtId="0" fontId="24" fillId="14" borderId="13" xfId="0" applyFont="1" applyFill="1" applyBorder="1" applyAlignment="1">
      <alignment wrapText="1"/>
    </xf>
    <xf numFmtId="0" fontId="25" fillId="14" borderId="23" xfId="0" applyFont="1" applyFill="1" applyBorder="1"/>
    <xf numFmtId="3" fontId="0" fillId="14" borderId="13" xfId="0" applyNumberFormat="1" applyFill="1" applyBorder="1"/>
    <xf numFmtId="164" fontId="21" fillId="14" borderId="25" xfId="33" applyNumberFormat="1" applyFont="1" applyFill="1" applyBorder="1"/>
    <xf numFmtId="164" fontId="22" fillId="14" borderId="21" xfId="0" applyNumberFormat="1" applyFont="1" applyFill="1" applyBorder="1" applyAlignment="1">
      <alignment horizontal="center" vertical="center" wrapText="1"/>
    </xf>
    <xf numFmtId="164" fontId="21" fillId="14" borderId="22" xfId="0" applyNumberFormat="1" applyFont="1" applyFill="1" applyBorder="1" applyAlignment="1">
      <alignment horizontal="center" vertical="center" wrapText="1"/>
    </xf>
    <xf numFmtId="164" fontId="21" fillId="14" borderId="24" xfId="0" applyNumberFormat="1" applyFont="1" applyFill="1" applyBorder="1" applyAlignment="1">
      <alignment horizontal="center" vertical="center" wrapText="1"/>
    </xf>
    <xf numFmtId="0" fontId="23" fillId="14" borderId="21" xfId="0" applyFont="1" applyFill="1" applyBorder="1" applyAlignment="1">
      <alignment horizontal="center"/>
    </xf>
    <xf numFmtId="0" fontId="23" fillId="14" borderId="22" xfId="0" applyFont="1" applyFill="1" applyBorder="1" applyAlignment="1">
      <alignment horizontal="center"/>
    </xf>
    <xf numFmtId="0" fontId="23" fillId="14" borderId="24" xfId="0" applyFont="1" applyFill="1" applyBorder="1" applyAlignment="1">
      <alignment horizontal="center"/>
    </xf>
    <xf numFmtId="0" fontId="25" fillId="14" borderId="13" xfId="0" applyFont="1" applyFill="1" applyBorder="1" applyAlignment="1">
      <alignment horizontal="left"/>
    </xf>
    <xf numFmtId="3" fontId="25" fillId="14" borderId="13" xfId="0" applyNumberFormat="1" applyFont="1" applyFill="1" applyBorder="1"/>
    <xf numFmtId="0" fontId="1" fillId="14" borderId="12" xfId="0" applyFont="1" applyFill="1" applyBorder="1"/>
    <xf numFmtId="3" fontId="24" fillId="14" borderId="12" xfId="0" applyNumberFormat="1" applyFont="1" applyFill="1" applyBorder="1"/>
    <xf numFmtId="3" fontId="24" fillId="14" borderId="0" xfId="0" applyNumberFormat="1" applyFont="1" applyFill="1"/>
    <xf numFmtId="3" fontId="1" fillId="14" borderId="12" xfId="0" applyNumberFormat="1" applyFont="1" applyFill="1" applyBorder="1"/>
  </cellXfs>
  <cellStyles count="38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ó" xfId="29" builtinId="26" customBuiltin="1"/>
    <cellStyle name="Kimenet" xfId="30" builtinId="21" customBuiltin="1"/>
    <cellStyle name="Magyarázó szöveg" xfId="31" builtinId="53" customBuiltin="1"/>
    <cellStyle name="Normál" xfId="0" builtinId="0"/>
    <cellStyle name="Normál 2" xfId="32"/>
    <cellStyle name="Normál_Munka1" xfId="33"/>
    <cellStyle name="Összesen" xfId="34" builtinId="25" customBuiltin="1"/>
    <cellStyle name="Rossz" xfId="35" builtinId="27" customBuiltin="1"/>
    <cellStyle name="Semleges" xfId="36" builtinId="28" customBuiltin="1"/>
    <cellStyle name="Számítás" xfId="37" builtinId="22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9"/>
  <sheetViews>
    <sheetView workbookViewId="0">
      <selection activeCell="B10" sqref="B10"/>
    </sheetView>
  </sheetViews>
  <sheetFormatPr defaultRowHeight="12" x14ac:dyDescent="0.2"/>
  <cols>
    <col min="1" max="1" width="27.85546875" style="9" customWidth="1"/>
    <col min="2" max="3" width="14.7109375" style="9" customWidth="1"/>
    <col min="4" max="4" width="16.85546875" style="24" customWidth="1"/>
    <col min="5" max="16384" width="9.140625" style="9"/>
  </cols>
  <sheetData>
    <row r="1" spans="1:4" ht="36.75" customHeight="1" x14ac:dyDescent="0.2">
      <c r="A1" s="53" t="s">
        <v>59</v>
      </c>
      <c r="B1" s="54"/>
      <c r="C1" s="54"/>
      <c r="D1" s="55"/>
    </row>
    <row r="2" spans="1:4" s="13" customFormat="1" ht="21.75" customHeight="1" x14ac:dyDescent="0.2">
      <c r="A2" s="10" t="s">
        <v>8</v>
      </c>
      <c r="B2" s="11" t="s">
        <v>49</v>
      </c>
      <c r="C2" s="11" t="s">
        <v>23</v>
      </c>
      <c r="D2" s="12" t="s">
        <v>24</v>
      </c>
    </row>
    <row r="3" spans="1:4" s="13" customFormat="1" ht="15.75" customHeight="1" x14ac:dyDescent="0.2">
      <c r="A3" s="14" t="s">
        <v>28</v>
      </c>
      <c r="B3" s="11"/>
      <c r="C3" s="11"/>
      <c r="D3" s="12"/>
    </row>
    <row r="4" spans="1:4" x14ac:dyDescent="0.2">
      <c r="A4" s="15" t="s">
        <v>12</v>
      </c>
      <c r="B4" s="16">
        <v>233078</v>
      </c>
      <c r="C4" s="16">
        <f>B4*0.27</f>
        <v>62931.060000000005</v>
      </c>
      <c r="D4" s="16">
        <f>SUM(B4:C4)</f>
        <v>296009.06</v>
      </c>
    </row>
    <row r="5" spans="1:4" x14ac:dyDescent="0.2">
      <c r="A5" s="15" t="s">
        <v>13</v>
      </c>
      <c r="B5" s="16">
        <v>127283</v>
      </c>
      <c r="C5" s="16">
        <f t="shared" ref="C5:C22" si="0">B5*0.27</f>
        <v>34366.410000000003</v>
      </c>
      <c r="D5" s="16">
        <f t="shared" ref="D5:D22" si="1">SUM(B5:C5)</f>
        <v>161649.41</v>
      </c>
    </row>
    <row r="6" spans="1:4" x14ac:dyDescent="0.2">
      <c r="A6" s="15" t="s">
        <v>14</v>
      </c>
      <c r="B6" s="16">
        <v>10156</v>
      </c>
      <c r="C6" s="16">
        <f t="shared" si="0"/>
        <v>2742.1200000000003</v>
      </c>
      <c r="D6" s="16">
        <f t="shared" si="1"/>
        <v>12898.12</v>
      </c>
    </row>
    <row r="7" spans="1:4" x14ac:dyDescent="0.2">
      <c r="A7" s="15" t="s">
        <v>2</v>
      </c>
      <c r="B7" s="16">
        <v>60000</v>
      </c>
      <c r="C7" s="16">
        <f t="shared" si="0"/>
        <v>16200.000000000002</v>
      </c>
      <c r="D7" s="16">
        <f t="shared" si="1"/>
        <v>76200</v>
      </c>
    </row>
    <row r="8" spans="1:4" x14ac:dyDescent="0.2">
      <c r="A8" s="15" t="s">
        <v>33</v>
      </c>
      <c r="B8" s="16">
        <v>120000</v>
      </c>
      <c r="C8" s="16">
        <f t="shared" si="0"/>
        <v>32400.000000000004</v>
      </c>
      <c r="D8" s="16">
        <f t="shared" si="1"/>
        <v>152400</v>
      </c>
    </row>
    <row r="9" spans="1:4" x14ac:dyDescent="0.2">
      <c r="A9" s="15" t="s">
        <v>26</v>
      </c>
      <c r="B9" s="16">
        <v>1880000</v>
      </c>
      <c r="C9" s="16">
        <v>0</v>
      </c>
      <c r="D9" s="16">
        <f t="shared" si="1"/>
        <v>1880000</v>
      </c>
    </row>
    <row r="10" spans="1:4" x14ac:dyDescent="0.2">
      <c r="A10" s="15" t="s">
        <v>35</v>
      </c>
      <c r="B10" s="16">
        <v>0</v>
      </c>
      <c r="C10" s="16">
        <f t="shared" si="0"/>
        <v>0</v>
      </c>
      <c r="D10" s="16">
        <f t="shared" si="1"/>
        <v>0</v>
      </c>
    </row>
    <row r="11" spans="1:4" x14ac:dyDescent="0.2">
      <c r="A11" s="15" t="s">
        <v>19</v>
      </c>
      <c r="B11" s="16">
        <v>221550</v>
      </c>
      <c r="C11" s="16">
        <v>0</v>
      </c>
      <c r="D11" s="16">
        <f t="shared" si="1"/>
        <v>221550</v>
      </c>
    </row>
    <row r="12" spans="1:4" x14ac:dyDescent="0.2">
      <c r="A12" s="15" t="s">
        <v>37</v>
      </c>
      <c r="B12" s="16">
        <v>71</v>
      </c>
      <c r="C12" s="16">
        <f t="shared" si="0"/>
        <v>19.170000000000002</v>
      </c>
      <c r="D12" s="16">
        <f t="shared" si="1"/>
        <v>90.17</v>
      </c>
    </row>
    <row r="13" spans="1:4" x14ac:dyDescent="0.2">
      <c r="A13" s="15" t="s">
        <v>53</v>
      </c>
      <c r="B13" s="16">
        <v>0</v>
      </c>
      <c r="C13" s="16">
        <f t="shared" si="0"/>
        <v>0</v>
      </c>
      <c r="D13" s="16">
        <f t="shared" si="1"/>
        <v>0</v>
      </c>
    </row>
    <row r="14" spans="1:4" x14ac:dyDescent="0.2">
      <c r="A14" s="15" t="s">
        <v>60</v>
      </c>
      <c r="B14" s="16">
        <v>268561</v>
      </c>
      <c r="C14" s="16">
        <f t="shared" si="0"/>
        <v>72511.47</v>
      </c>
      <c r="D14" s="16">
        <f t="shared" si="1"/>
        <v>341072.47</v>
      </c>
    </row>
    <row r="15" spans="1:4" x14ac:dyDescent="0.2">
      <c r="A15" s="15" t="s">
        <v>1</v>
      </c>
      <c r="B15" s="16">
        <v>40000</v>
      </c>
      <c r="C15" s="16">
        <v>0</v>
      </c>
      <c r="D15" s="16">
        <f t="shared" si="1"/>
        <v>40000</v>
      </c>
    </row>
    <row r="16" spans="1:4" x14ac:dyDescent="0.2">
      <c r="A16" s="15" t="s">
        <v>3</v>
      </c>
      <c r="B16" s="16">
        <v>144000</v>
      </c>
      <c r="C16" s="16">
        <f t="shared" si="0"/>
        <v>38880</v>
      </c>
      <c r="D16" s="16">
        <f t="shared" si="1"/>
        <v>182880</v>
      </c>
    </row>
    <row r="17" spans="1:4" x14ac:dyDescent="0.2">
      <c r="A17" s="15" t="s">
        <v>4</v>
      </c>
      <c r="B17" s="16">
        <v>34304</v>
      </c>
      <c r="C17" s="16">
        <f t="shared" si="0"/>
        <v>9262.08</v>
      </c>
      <c r="D17" s="16">
        <f t="shared" si="1"/>
        <v>43566.080000000002</v>
      </c>
    </row>
    <row r="18" spans="1:4" x14ac:dyDescent="0.2">
      <c r="A18" s="15" t="s">
        <v>7</v>
      </c>
      <c r="B18" s="16">
        <v>67200</v>
      </c>
      <c r="C18" s="16">
        <f t="shared" si="0"/>
        <v>18144</v>
      </c>
      <c r="D18" s="16">
        <f t="shared" si="1"/>
        <v>85344</v>
      </c>
    </row>
    <row r="19" spans="1:4" x14ac:dyDescent="0.2">
      <c r="A19" s="15" t="s">
        <v>11</v>
      </c>
      <c r="B19" s="16">
        <v>252000</v>
      </c>
      <c r="C19" s="16">
        <f t="shared" si="0"/>
        <v>68040</v>
      </c>
      <c r="D19" s="16">
        <f t="shared" si="1"/>
        <v>320040</v>
      </c>
    </row>
    <row r="20" spans="1:4" x14ac:dyDescent="0.2">
      <c r="A20" s="15" t="s">
        <v>15</v>
      </c>
      <c r="B20" s="16">
        <v>750000</v>
      </c>
      <c r="C20" s="16">
        <f t="shared" si="0"/>
        <v>202500</v>
      </c>
      <c r="D20" s="16">
        <f t="shared" si="1"/>
        <v>952500</v>
      </c>
    </row>
    <row r="21" spans="1:4" x14ac:dyDescent="0.2">
      <c r="A21" s="18" t="s">
        <v>32</v>
      </c>
      <c r="B21" s="6">
        <v>33000</v>
      </c>
      <c r="C21" s="16">
        <f t="shared" si="0"/>
        <v>8910</v>
      </c>
      <c r="D21" s="16">
        <f t="shared" si="1"/>
        <v>41910</v>
      </c>
    </row>
    <row r="22" spans="1:4" ht="12.75" thickBot="1" x14ac:dyDescent="0.25">
      <c r="A22" s="18" t="s">
        <v>5</v>
      </c>
      <c r="B22" s="6">
        <v>0</v>
      </c>
      <c r="C22" s="16">
        <f t="shared" si="0"/>
        <v>0</v>
      </c>
      <c r="D22" s="16">
        <f t="shared" si="1"/>
        <v>0</v>
      </c>
    </row>
    <row r="23" spans="1:4" ht="12.75" thickBot="1" x14ac:dyDescent="0.25">
      <c r="A23" s="19" t="s">
        <v>44</v>
      </c>
      <c r="B23" s="20">
        <f t="shared" ref="B23:D23" si="2">SUM(B4:B22)</f>
        <v>4241203</v>
      </c>
      <c r="C23" s="20">
        <f t="shared" si="2"/>
        <v>566906.31000000006</v>
      </c>
      <c r="D23" s="21">
        <f t="shared" si="2"/>
        <v>4808109.3099999996</v>
      </c>
    </row>
    <row r="24" spans="1:4" x14ac:dyDescent="0.2">
      <c r="A24" s="22"/>
      <c r="B24" s="23"/>
      <c r="C24" s="23"/>
    </row>
    <row r="25" spans="1:4" x14ac:dyDescent="0.2">
      <c r="A25" s="25" t="s">
        <v>30</v>
      </c>
      <c r="B25" s="23"/>
      <c r="C25" s="23"/>
      <c r="D25" s="26"/>
    </row>
    <row r="26" spans="1:4" x14ac:dyDescent="0.2">
      <c r="A26" s="15" t="s">
        <v>0</v>
      </c>
      <c r="B26" s="16">
        <v>624000</v>
      </c>
      <c r="C26" s="16">
        <v>0</v>
      </c>
      <c r="D26" s="16">
        <f t="shared" ref="D26:D30" si="3">SUM(B26:C26)</f>
        <v>624000</v>
      </c>
    </row>
    <row r="27" spans="1:4" x14ac:dyDescent="0.2">
      <c r="A27" s="15" t="s">
        <v>18</v>
      </c>
      <c r="B27" s="16">
        <v>55000</v>
      </c>
      <c r="C27" s="9">
        <v>0</v>
      </c>
      <c r="D27" s="16">
        <f t="shared" si="3"/>
        <v>55000</v>
      </c>
    </row>
    <row r="28" spans="1:4" x14ac:dyDescent="0.2">
      <c r="A28" s="15" t="s">
        <v>51</v>
      </c>
      <c r="B28" s="16">
        <v>279720</v>
      </c>
      <c r="C28" s="16">
        <v>0</v>
      </c>
      <c r="D28" s="16">
        <f t="shared" si="3"/>
        <v>279720</v>
      </c>
    </row>
    <row r="29" spans="1:4" x14ac:dyDescent="0.2">
      <c r="A29" s="15" t="s">
        <v>6</v>
      </c>
      <c r="B29" s="16">
        <v>807361</v>
      </c>
      <c r="C29" s="16">
        <v>0</v>
      </c>
      <c r="D29" s="16">
        <f t="shared" si="3"/>
        <v>807361</v>
      </c>
    </row>
    <row r="30" spans="1:4" ht="12.75" thickBot="1" x14ac:dyDescent="0.25">
      <c r="A30" s="52" t="s">
        <v>58</v>
      </c>
      <c r="B30" s="23">
        <v>212480</v>
      </c>
      <c r="C30" s="23">
        <v>0</v>
      </c>
      <c r="D30" s="16">
        <f t="shared" si="3"/>
        <v>212480</v>
      </c>
    </row>
    <row r="31" spans="1:4" ht="12.75" thickBot="1" x14ac:dyDescent="0.25">
      <c r="A31" s="19" t="s">
        <v>44</v>
      </c>
      <c r="B31" s="20">
        <f>SUM(B26:B30)</f>
        <v>1978561</v>
      </c>
      <c r="C31" s="20">
        <f>SUM(C26:C30)</f>
        <v>0</v>
      </c>
      <c r="D31" s="20">
        <f>SUM(D26:D30)</f>
        <v>1978561</v>
      </c>
    </row>
    <row r="32" spans="1:4" x14ac:dyDescent="0.2">
      <c r="A32" s="22"/>
      <c r="B32" s="23"/>
      <c r="C32" s="23"/>
      <c r="D32" s="7"/>
    </row>
    <row r="33" spans="1:4" x14ac:dyDescent="0.2">
      <c r="A33" s="25" t="s">
        <v>31</v>
      </c>
      <c r="B33" s="23"/>
      <c r="C33" s="23"/>
      <c r="D33" s="26"/>
    </row>
    <row r="34" spans="1:4" x14ac:dyDescent="0.2">
      <c r="A34" s="15" t="s">
        <v>17</v>
      </c>
      <c r="B34" s="16">
        <v>234716</v>
      </c>
      <c r="C34" s="16">
        <f>B34*0.27</f>
        <v>63373.320000000007</v>
      </c>
      <c r="D34" s="16">
        <f t="shared" ref="D34" si="4">SUM(B34:C34)</f>
        <v>298089.32</v>
      </c>
    </row>
    <row r="35" spans="1:4" x14ac:dyDescent="0.2">
      <c r="A35" s="15" t="s">
        <v>34</v>
      </c>
      <c r="B35" s="16">
        <v>77400</v>
      </c>
      <c r="C35" s="16">
        <f t="shared" ref="C34:C47" si="5">B35*0.27</f>
        <v>20898</v>
      </c>
      <c r="D35" s="16">
        <f t="shared" ref="D35:D47" si="6">SUM(B35:C35)</f>
        <v>98298</v>
      </c>
    </row>
    <row r="36" spans="1:4" x14ac:dyDescent="0.2">
      <c r="A36" s="15" t="s">
        <v>9</v>
      </c>
      <c r="B36" s="16">
        <v>36000</v>
      </c>
      <c r="C36" s="16">
        <f t="shared" si="5"/>
        <v>9720</v>
      </c>
      <c r="D36" s="16">
        <f t="shared" si="6"/>
        <v>45720</v>
      </c>
    </row>
    <row r="37" spans="1:4" x14ac:dyDescent="0.2">
      <c r="A37" s="15" t="s">
        <v>10</v>
      </c>
      <c r="B37" s="16">
        <v>417850</v>
      </c>
      <c r="C37" s="16">
        <f t="shared" si="5"/>
        <v>112819.50000000001</v>
      </c>
      <c r="D37" s="16">
        <f t="shared" si="6"/>
        <v>530669.5</v>
      </c>
    </row>
    <row r="38" spans="1:4" x14ac:dyDescent="0.2">
      <c r="A38" s="15" t="s">
        <v>16</v>
      </c>
      <c r="B38" s="16">
        <v>160000</v>
      </c>
      <c r="C38" s="16">
        <f t="shared" si="5"/>
        <v>43200</v>
      </c>
      <c r="D38" s="16">
        <f t="shared" si="6"/>
        <v>203200</v>
      </c>
    </row>
    <row r="39" spans="1:4" x14ac:dyDescent="0.2">
      <c r="A39" s="15" t="s">
        <v>21</v>
      </c>
      <c r="B39" s="16">
        <v>619280</v>
      </c>
      <c r="C39" s="16">
        <f t="shared" si="5"/>
        <v>167205.6</v>
      </c>
      <c r="D39" s="16">
        <f t="shared" si="6"/>
        <v>786485.6</v>
      </c>
    </row>
    <row r="40" spans="1:4" ht="12.75" x14ac:dyDescent="0.2">
      <c r="A40" s="27" t="s">
        <v>38</v>
      </c>
      <c r="B40" s="16">
        <v>3579797</v>
      </c>
      <c r="C40" s="16">
        <f t="shared" si="5"/>
        <v>966545.19000000006</v>
      </c>
      <c r="D40" s="16">
        <f t="shared" si="6"/>
        <v>4546342.1900000004</v>
      </c>
    </row>
    <row r="41" spans="1:4" ht="12.75" x14ac:dyDescent="0.2">
      <c r="A41" s="27" t="s">
        <v>41</v>
      </c>
      <c r="B41" s="16">
        <v>680272</v>
      </c>
      <c r="C41" s="16">
        <f t="shared" si="5"/>
        <v>183673.44</v>
      </c>
      <c r="D41" s="16">
        <f t="shared" si="6"/>
        <v>863945.44</v>
      </c>
    </row>
    <row r="42" spans="1:4" ht="12.75" x14ac:dyDescent="0.2">
      <c r="A42" s="28" t="s">
        <v>55</v>
      </c>
      <c r="B42" s="16">
        <v>91615</v>
      </c>
      <c r="C42" s="16">
        <f t="shared" si="5"/>
        <v>24736.050000000003</v>
      </c>
      <c r="D42" s="16">
        <f t="shared" si="6"/>
        <v>116351.05</v>
      </c>
    </row>
    <row r="43" spans="1:4" ht="12.75" x14ac:dyDescent="0.2">
      <c r="A43" s="27" t="s">
        <v>39</v>
      </c>
      <c r="B43" s="16">
        <v>204240</v>
      </c>
      <c r="C43" s="16">
        <f t="shared" si="5"/>
        <v>55144.800000000003</v>
      </c>
      <c r="D43" s="16">
        <f t="shared" si="6"/>
        <v>259384.8</v>
      </c>
    </row>
    <row r="44" spans="1:4" ht="12.75" x14ac:dyDescent="0.2">
      <c r="A44" s="28" t="s">
        <v>54</v>
      </c>
      <c r="B44" s="16">
        <v>1005000</v>
      </c>
      <c r="C44" s="16">
        <v>0</v>
      </c>
      <c r="D44" s="16">
        <f t="shared" si="6"/>
        <v>1005000</v>
      </c>
    </row>
    <row r="45" spans="1:4" ht="12.75" x14ac:dyDescent="0.2">
      <c r="A45" s="27" t="s">
        <v>46</v>
      </c>
      <c r="B45" s="16">
        <v>31164281</v>
      </c>
      <c r="C45" s="16">
        <f t="shared" si="5"/>
        <v>8414355.870000001</v>
      </c>
      <c r="D45" s="16">
        <f t="shared" si="6"/>
        <v>39578636.870000005</v>
      </c>
    </row>
    <row r="46" spans="1:4" x14ac:dyDescent="0.2">
      <c r="A46" s="29" t="s">
        <v>42</v>
      </c>
      <c r="B46" s="30">
        <v>8465640</v>
      </c>
      <c r="C46" s="16">
        <f t="shared" si="5"/>
        <v>2285722.8000000003</v>
      </c>
      <c r="D46" s="16">
        <f t="shared" si="6"/>
        <v>10751362.800000001</v>
      </c>
    </row>
    <row r="47" spans="1:4" ht="13.5" thickBot="1" x14ac:dyDescent="0.25">
      <c r="A47" s="31" t="s">
        <v>40</v>
      </c>
      <c r="B47" s="23">
        <v>1092000</v>
      </c>
      <c r="C47" s="16">
        <f t="shared" si="5"/>
        <v>294840</v>
      </c>
      <c r="D47" s="16">
        <f t="shared" si="6"/>
        <v>1386840</v>
      </c>
    </row>
    <row r="48" spans="1:4" ht="12.75" thickBot="1" x14ac:dyDescent="0.25">
      <c r="A48" s="19" t="s">
        <v>44</v>
      </c>
      <c r="B48" s="20">
        <f t="shared" ref="B48:D48" si="7">SUM(B34:B47)</f>
        <v>47828091</v>
      </c>
      <c r="C48" s="20">
        <f t="shared" si="7"/>
        <v>12642234.570000002</v>
      </c>
      <c r="D48" s="21">
        <f t="shared" si="7"/>
        <v>60470325.570000008</v>
      </c>
    </row>
    <row r="49" spans="1:4" x14ac:dyDescent="0.2">
      <c r="A49" s="22"/>
      <c r="B49" s="23"/>
      <c r="C49" s="23"/>
      <c r="D49" s="7"/>
    </row>
    <row r="50" spans="1:4" ht="12.75" thickBot="1" x14ac:dyDescent="0.25">
      <c r="A50" s="32" t="s">
        <v>20</v>
      </c>
      <c r="B50" s="33">
        <v>60000</v>
      </c>
      <c r="C50" s="33">
        <v>0</v>
      </c>
      <c r="D50" s="34">
        <f>SUM(B50:C50)</f>
        <v>60000</v>
      </c>
    </row>
    <row r="51" spans="1:4" ht="12.75" thickBot="1" x14ac:dyDescent="0.25">
      <c r="A51" s="19" t="s">
        <v>44</v>
      </c>
      <c r="B51" s="20">
        <f t="shared" ref="B51:D51" si="8">SUM(B50:B50)</f>
        <v>60000</v>
      </c>
      <c r="C51" s="20">
        <f t="shared" si="8"/>
        <v>0</v>
      </c>
      <c r="D51" s="21">
        <f t="shared" si="8"/>
        <v>60000</v>
      </c>
    </row>
    <row r="52" spans="1:4" x14ac:dyDescent="0.2">
      <c r="A52" s="22"/>
      <c r="B52" s="23"/>
      <c r="C52" s="35"/>
      <c r="D52" s="7"/>
    </row>
    <row r="53" spans="1:4" x14ac:dyDescent="0.2">
      <c r="A53" s="22"/>
      <c r="B53" s="23"/>
      <c r="C53" s="35"/>
      <c r="D53" s="7"/>
    </row>
    <row r="54" spans="1:4" x14ac:dyDescent="0.2">
      <c r="A54" s="36" t="s">
        <v>27</v>
      </c>
      <c r="B54" s="8">
        <v>11988000</v>
      </c>
      <c r="C54" s="8">
        <v>0</v>
      </c>
      <c r="D54" s="8">
        <f>SUM(B54:C54)</f>
        <v>11988000</v>
      </c>
    </row>
    <row r="55" spans="1:4" ht="11.25" customHeight="1" thickBot="1" x14ac:dyDescent="0.25">
      <c r="A55" s="5" t="s">
        <v>29</v>
      </c>
      <c r="B55" s="6">
        <v>3639348</v>
      </c>
      <c r="C55" s="6">
        <v>0</v>
      </c>
      <c r="D55" s="8">
        <f>SUM(B55:C55)</f>
        <v>3639348</v>
      </c>
    </row>
    <row r="56" spans="1:4" ht="11.25" customHeight="1" thickBot="1" x14ac:dyDescent="0.25">
      <c r="A56" s="19" t="s">
        <v>44</v>
      </c>
      <c r="B56" s="37">
        <f t="shared" ref="B56:D56" si="9">SUM(B54:B55)</f>
        <v>15627348</v>
      </c>
      <c r="C56" s="37">
        <f t="shared" si="9"/>
        <v>0</v>
      </c>
      <c r="D56" s="21">
        <f t="shared" si="9"/>
        <v>15627348</v>
      </c>
    </row>
    <row r="57" spans="1:4" ht="11.25" customHeight="1" x14ac:dyDescent="0.2">
      <c r="A57" s="38"/>
      <c r="B57" s="39"/>
      <c r="C57" s="39"/>
      <c r="D57" s="39"/>
    </row>
    <row r="58" spans="1:4" ht="11.25" customHeight="1" x14ac:dyDescent="0.2">
      <c r="A58" s="40" t="s">
        <v>36</v>
      </c>
      <c r="B58" s="16"/>
      <c r="C58" s="41"/>
      <c r="D58" s="17">
        <f>C66-C60</f>
        <v>5542835.129999999</v>
      </c>
    </row>
    <row r="59" spans="1:4" ht="11.25" customHeight="1" x14ac:dyDescent="0.2">
      <c r="A59" s="38"/>
      <c r="B59" s="39"/>
      <c r="C59" s="39"/>
      <c r="D59" s="39"/>
    </row>
    <row r="60" spans="1:4" s="44" customFormat="1" ht="11.25" customHeight="1" x14ac:dyDescent="0.2">
      <c r="A60" s="42" t="s">
        <v>45</v>
      </c>
      <c r="B60" s="43">
        <f t="shared" ref="B60:C60" si="10">B23+B31+B48+B51+B56+B58</f>
        <v>69735203</v>
      </c>
      <c r="C60" s="43">
        <f t="shared" si="10"/>
        <v>13209140.880000003</v>
      </c>
      <c r="D60" s="43">
        <f>D23+D31+D48+D51+D56+D58</f>
        <v>88487179.010000005</v>
      </c>
    </row>
    <row r="61" spans="1:4" ht="11.25" customHeight="1" x14ac:dyDescent="0.2">
      <c r="A61" s="45"/>
      <c r="B61" s="46"/>
      <c r="C61" s="46"/>
      <c r="D61" s="46"/>
    </row>
    <row r="63" spans="1:4" x14ac:dyDescent="0.2">
      <c r="A63" s="14" t="s">
        <v>43</v>
      </c>
      <c r="B63" s="11" t="s">
        <v>22</v>
      </c>
      <c r="C63" s="11" t="s">
        <v>23</v>
      </c>
      <c r="D63" s="12" t="s">
        <v>25</v>
      </c>
    </row>
    <row r="64" spans="1:4" ht="18" customHeight="1" x14ac:dyDescent="0.2">
      <c r="A64" s="29" t="s">
        <v>47</v>
      </c>
      <c r="B64" s="29">
        <v>69451763</v>
      </c>
      <c r="C64" s="29">
        <f>B64*0.27</f>
        <v>18751976.010000002</v>
      </c>
      <c r="D64" s="30">
        <f>SUM(B64:C64)</f>
        <v>88203739.010000005</v>
      </c>
    </row>
    <row r="65" spans="1:4" x14ac:dyDescent="0.2">
      <c r="A65" s="29" t="s">
        <v>48</v>
      </c>
      <c r="B65" s="29">
        <v>283440</v>
      </c>
      <c r="C65" s="29">
        <v>0</v>
      </c>
      <c r="D65" s="30">
        <f>SUM(B65:C65)</f>
        <v>283440</v>
      </c>
    </row>
    <row r="66" spans="1:4" s="44" customFormat="1" ht="23.25" customHeight="1" thickBot="1" x14ac:dyDescent="0.25">
      <c r="A66" s="47" t="s">
        <v>45</v>
      </c>
      <c r="B66" s="48">
        <f t="shared" ref="B66:D66" si="11">SUM(B64:B65)</f>
        <v>69735203</v>
      </c>
      <c r="C66" s="48">
        <f t="shared" si="11"/>
        <v>18751976.010000002</v>
      </c>
      <c r="D66" s="48">
        <f t="shared" si="11"/>
        <v>88487179.010000005</v>
      </c>
    </row>
    <row r="67" spans="1:4" ht="12.75" thickTop="1" x14ac:dyDescent="0.2"/>
    <row r="69" spans="1:4" x14ac:dyDescent="0.2">
      <c r="D69" s="9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"/>
  <sheetViews>
    <sheetView tabSelected="1" workbookViewId="0">
      <selection activeCell="B10" sqref="B10"/>
    </sheetView>
  </sheetViews>
  <sheetFormatPr defaultRowHeight="12.75" x14ac:dyDescent="0.2"/>
  <cols>
    <col min="1" max="1" width="14.28515625" style="2" bestFit="1" customWidth="1"/>
    <col min="2" max="2" width="26.85546875" style="2" customWidth="1"/>
    <col min="3" max="3" width="16.42578125" style="2" customWidth="1"/>
    <col min="4" max="4" width="15" style="2" bestFit="1" customWidth="1"/>
    <col min="5" max="8" width="9.140625" style="2"/>
    <col min="9" max="9" width="9.140625" style="3"/>
    <col min="10" max="10" width="9.140625" style="2"/>
    <col min="11" max="11" width="36.85546875" style="2" bestFit="1" customWidth="1"/>
    <col min="12" max="16384" width="9.140625" style="2"/>
  </cols>
  <sheetData>
    <row r="2" spans="1:9" x14ac:dyDescent="0.2">
      <c r="A2" s="4" t="s">
        <v>61</v>
      </c>
      <c r="B2" s="1" t="s">
        <v>67</v>
      </c>
    </row>
    <row r="4" spans="1:9" ht="12.75" customHeight="1" x14ac:dyDescent="0.2">
      <c r="A4" s="56" t="s">
        <v>57</v>
      </c>
      <c r="B4" s="57"/>
      <c r="C4" s="57"/>
      <c r="D4" s="58"/>
      <c r="I4" s="2"/>
    </row>
    <row r="6" spans="1:9" ht="15.75" thickBot="1" x14ac:dyDescent="0.3">
      <c r="A6" s="50" t="s">
        <v>62</v>
      </c>
      <c r="B6" s="50" t="s">
        <v>52</v>
      </c>
      <c r="C6" s="50" t="s">
        <v>56</v>
      </c>
      <c r="D6" s="50" t="s">
        <v>63</v>
      </c>
    </row>
    <row r="7" spans="1:9" s="1" customFormat="1" ht="15.75" thickTop="1" x14ac:dyDescent="0.25">
      <c r="A7" s="61">
        <v>1</v>
      </c>
      <c r="B7" s="61" t="s">
        <v>66</v>
      </c>
      <c r="C7" s="64">
        <v>107000</v>
      </c>
      <c r="D7" s="62">
        <f>A7*C7</f>
        <v>107000</v>
      </c>
      <c r="I7" s="63"/>
    </row>
    <row r="8" spans="1:9" ht="25.5" x14ac:dyDescent="0.2">
      <c r="A8" s="27">
        <v>90</v>
      </c>
      <c r="B8" s="49" t="s">
        <v>68</v>
      </c>
      <c r="C8" s="51">
        <v>36500</v>
      </c>
      <c r="D8" s="51">
        <f>A8*C8</f>
        <v>3285000</v>
      </c>
    </row>
    <row r="9" spans="1:9" x14ac:dyDescent="0.2">
      <c r="A9" s="27">
        <v>1600</v>
      </c>
      <c r="B9" s="27" t="s">
        <v>64</v>
      </c>
      <c r="C9" s="51">
        <v>6500</v>
      </c>
      <c r="D9" s="51">
        <f t="shared" ref="D9:D10" si="0">A9*C9</f>
        <v>10400000</v>
      </c>
    </row>
    <row r="10" spans="1:9" x14ac:dyDescent="0.2">
      <c r="A10" s="27">
        <v>1600</v>
      </c>
      <c r="B10" s="27" t="s">
        <v>65</v>
      </c>
      <c r="C10" s="51">
        <v>3900</v>
      </c>
      <c r="D10" s="51">
        <f t="shared" si="0"/>
        <v>6240000</v>
      </c>
    </row>
    <row r="11" spans="1:9" ht="15" x14ac:dyDescent="0.25">
      <c r="A11" s="59" t="s">
        <v>50</v>
      </c>
      <c r="B11" s="59"/>
      <c r="C11" s="59"/>
      <c r="D11" s="60">
        <f>SUM(D8:D10)</f>
        <v>19925000</v>
      </c>
    </row>
  </sheetData>
  <mergeCells count="2">
    <mergeCell ref="A4:D4"/>
    <mergeCell ref="A11:C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2015. évi</vt:lpstr>
      <vt:lpstr>Beruházás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herkone</dc:creator>
  <cp:lastModifiedBy>User</cp:lastModifiedBy>
  <cp:lastPrinted>2015-01-21T14:54:14Z</cp:lastPrinted>
  <dcterms:created xsi:type="dcterms:W3CDTF">2013-04-10T09:22:32Z</dcterms:created>
  <dcterms:modified xsi:type="dcterms:W3CDTF">2015-01-21T15:14:45Z</dcterms:modified>
</cp:coreProperties>
</file>